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945" windowWidth="13800" windowHeight="12660" activeTab="0"/>
  </bookViews>
  <sheets>
    <sheet name="&quot;show-me&quot;" sheetId="1" r:id="rId1"/>
    <sheet name="&quot;show-me&quot; tele" sheetId="2" r:id="rId2"/>
    <sheet name="p.f-zones" sheetId="3" r:id="rId3"/>
    <sheet name="d.f" sheetId="4" r:id="rId4"/>
    <sheet name="d.Av" sheetId="5" r:id="rId5"/>
    <sheet name="d.f-AoV" sheetId="6" r:id="rId6"/>
  </sheets>
  <definedNames/>
  <calcPr fullCalcOnLoad="1"/>
</workbook>
</file>

<file path=xl/sharedStrings.xml><?xml version="1.0" encoding="utf-8"?>
<sst xmlns="http://schemas.openxmlformats.org/spreadsheetml/2006/main" count="84" uniqueCount="64">
  <si>
    <t>f (mm)</t>
  </si>
  <si>
    <t>AoV (deg)</t>
  </si>
  <si>
    <t>ultra-wide</t>
  </si>
  <si>
    <t>wide</t>
  </si>
  <si>
    <t>normal</t>
  </si>
  <si>
    <t>Boz</t>
  </si>
  <si>
    <t>f'</t>
  </si>
  <si>
    <t>f''</t>
  </si>
  <si>
    <t>AoV'</t>
  </si>
  <si>
    <t>AoV''</t>
  </si>
  <si>
    <t>AoV*</t>
  </si>
  <si>
    <t>AoV'*</t>
  </si>
  <si>
    <t>f*</t>
  </si>
  <si>
    <t>* superscript denotes nominal value for plotting</t>
  </si>
  <si>
    <t>! 60 arbitrary (Petnax steps from 55 to 77)</t>
  </si>
  <si>
    <t>long telephoto</t>
  </si>
  <si>
    <t>medium telephoto</t>
  </si>
  <si>
    <t>short telephoto</t>
  </si>
  <si>
    <t>-</t>
  </si>
  <si>
    <t>extreme telephoto</t>
  </si>
  <si>
    <t>+</t>
  </si>
  <si>
    <t>AoV  (deg)</t>
  </si>
  <si>
    <t>&lt;</t>
  </si>
  <si>
    <t>! based on Boz categories, except</t>
  </si>
  <si>
    <t>[1] introduce new telephoto category</t>
  </si>
  <si>
    <t>JLC 60-100, 101-200, 201-400, 401+</t>
  </si>
  <si>
    <t>Boz 60-100, 101-200, 201+</t>
  </si>
  <si>
    <t>[2] arbitrary start short tele at 60 (Monaghan-list-f shows 60mm is "tele noflexar")</t>
  </si>
  <si>
    <r>
      <t>f/8</t>
    </r>
    <r>
      <rPr>
        <sz val="8"/>
        <rFont val="Arial"/>
        <family val="2"/>
      </rPr>
      <t xml:space="preserve"> @</t>
    </r>
    <r>
      <rPr>
        <sz val="10"/>
        <rFont val="Arial"/>
        <family val="0"/>
      </rPr>
      <t xml:space="preserve"> 1000mm</t>
    </r>
  </si>
  <si>
    <r>
      <t>f/11</t>
    </r>
    <r>
      <rPr>
        <sz val="8"/>
        <rFont val="Arial"/>
        <family val="2"/>
      </rPr>
      <t xml:space="preserve"> @</t>
    </r>
    <r>
      <rPr>
        <sz val="10"/>
        <rFont val="Arial"/>
        <family val="0"/>
      </rPr>
      <t xml:space="preserve"> 1000mm</t>
    </r>
  </si>
  <si>
    <r>
      <t>f/16</t>
    </r>
    <r>
      <rPr>
        <sz val="8"/>
        <rFont val="Arial"/>
        <family val="2"/>
      </rPr>
      <t xml:space="preserve"> @</t>
    </r>
    <r>
      <rPr>
        <sz val="10"/>
        <rFont val="Arial"/>
        <family val="0"/>
      </rPr>
      <t xml:space="preserve"> 1000mm</t>
    </r>
  </si>
  <si>
    <t>name</t>
  </si>
  <si>
    <t>f</t>
  </si>
  <si>
    <t>Av(1000)</t>
  </si>
  <si>
    <t>good</t>
  </si>
  <si>
    <t>OK</t>
  </si>
  <si>
    <t>Tokina RMC 17/3.5</t>
  </si>
  <si>
    <t>Rokinon MC 20/2.8</t>
  </si>
  <si>
    <t>SMCP-F 50/1.7</t>
  </si>
  <si>
    <t>Sigmatel 135/1.8</t>
  </si>
  <si>
    <t>Carl Zeiss Jena 35/2.4</t>
  </si>
  <si>
    <t>Meyer Domiplan 50/2.8</t>
  </si>
  <si>
    <t>SMCP-M 135/3.5</t>
  </si>
  <si>
    <t>Vivitar S.1 200/3</t>
  </si>
  <si>
    <t>b</t>
  </si>
  <si>
    <t xml:space="preserve">c </t>
  </si>
  <si>
    <t>Vivitar 400/5.6</t>
  </si>
  <si>
    <t>Tamron SP 300/5.6</t>
  </si>
  <si>
    <t>AoV</t>
  </si>
  <si>
    <t xml:space="preserve"> ! Av for speed thresholds for teles</t>
  </si>
  <si>
    <t>d*</t>
  </si>
  <si>
    <t>Avi</t>
  </si>
  <si>
    <t>SMCP-A* 400/2.8</t>
  </si>
  <si>
    <t>SMCP 500/4.5</t>
  </si>
  <si>
    <t>Tamron SP 400/4</t>
  </si>
  <si>
    <t>c</t>
  </si>
  <si>
    <t>SMCP-M 200/4</t>
  </si>
  <si>
    <t>Tokina AT-X MF 300/2.8</t>
  </si>
  <si>
    <t>Canon EF 50/1.4</t>
  </si>
  <si>
    <t>.2005-10-12</t>
  </si>
  <si>
    <t>Canon EF 200/1.8 L</t>
  </si>
  <si>
    <t>Canon EF 600/4 L</t>
  </si>
  <si>
    <t xml:space="preserve">Canon EF 300/4 L </t>
  </si>
  <si>
    <t>f/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</si>
</sst>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yyyy\-mm\-dd"/>
    <numFmt numFmtId="174" formatCode="m/dd/yyyy"/>
    <numFmt numFmtId="175" formatCode="#,##0_ ;\-#,##0\ "/>
    <numFmt numFmtId="176" formatCode="mm\-dd"/>
  </numFmts>
  <fonts count="11">
    <font>
      <sz val="10"/>
      <name val="Arial"/>
      <family val="0"/>
    </font>
    <font>
      <sz val="8"/>
      <name val="Arial"/>
      <family val="0"/>
    </font>
    <font>
      <sz val="11"/>
      <name val="Arial"/>
      <family val="2"/>
    </font>
    <font>
      <sz val="8.25"/>
      <name val="Arial"/>
      <family val="0"/>
    </font>
    <font>
      <sz val="9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b/>
      <sz val="12"/>
      <name val="Arial"/>
      <family val="2"/>
    </font>
    <font>
      <sz val="8.5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172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 horizontal="left"/>
    </xf>
    <xf numFmtId="0" fontId="0" fillId="0" borderId="1" xfId="0" applyBorder="1" applyAlignment="1">
      <alignment/>
    </xf>
    <xf numFmtId="172" fontId="0" fillId="0" borderId="0" xfId="0" applyNumberFormat="1" applyAlignment="1">
      <alignment horizontal="left"/>
    </xf>
    <xf numFmtId="172" fontId="0" fillId="0" borderId="1" xfId="0" applyNumberFormat="1" applyBorder="1" applyAlignment="1">
      <alignment/>
    </xf>
    <xf numFmtId="173" fontId="0" fillId="0" borderId="0" xfId="0" applyNumberFormat="1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center"/>
    </xf>
    <xf numFmtId="172" fontId="0" fillId="0" borderId="3" xfId="0" applyNumberFormat="1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172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center"/>
    </xf>
    <xf numFmtId="14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center"/>
    </xf>
    <xf numFmtId="1" fontId="0" fillId="0" borderId="3" xfId="0" applyNumberFormat="1" applyFont="1" applyBorder="1" applyAlignment="1">
      <alignment horizontal="center"/>
    </xf>
    <xf numFmtId="0" fontId="0" fillId="0" borderId="5" xfId="0" applyFont="1" applyBorder="1" applyAlignment="1">
      <alignment horizontal="left"/>
    </xf>
    <xf numFmtId="0" fontId="0" fillId="0" borderId="3" xfId="0" applyFont="1" applyBorder="1" applyAlignment="1">
      <alignment horizontal="center"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left"/>
    </xf>
    <xf numFmtId="0" fontId="4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75"/>
          <c:y val="0.191"/>
          <c:w val="0.83875"/>
          <c:h val="0.7405"/>
        </c:manualLayout>
      </c:layout>
      <c:scatterChart>
        <c:scatterStyle val="lineMarker"/>
        <c:varyColors val="0"/>
        <c:ser>
          <c:idx val="6"/>
          <c:order val="0"/>
          <c:tx>
            <c:strRef>
              <c:f>'"show-me"'!$D$35</c:f>
              <c:strCache>
                <c:ptCount val="1"/>
                <c:pt idx="0">
                  <c:v>Tokina RMC 17/3.5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'"show-me"'!$B$35</c:f>
              <c:numCache>
                <c:ptCount val="1"/>
                <c:pt idx="0">
                  <c:v>17</c:v>
                </c:pt>
              </c:numCache>
            </c:numRef>
          </c:xVal>
          <c:yVal>
            <c:numRef>
              <c:f>'"show-me"'!$C$35</c:f>
              <c:numCache>
                <c:ptCount val="1"/>
                <c:pt idx="0">
                  <c:v>3.5</c:v>
                </c:pt>
              </c:numCache>
            </c:numRef>
          </c:yVal>
          <c:smooth val="0"/>
        </c:ser>
        <c:ser>
          <c:idx val="4"/>
          <c:order val="1"/>
          <c:tx>
            <c:strRef>
              <c:f>'"show-me"'!$D$36</c:f>
              <c:strCache>
                <c:ptCount val="1"/>
                <c:pt idx="0">
                  <c:v>Rokinon MC 20/2.8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'"show-me"'!$B$36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'"show-me"'!$C$36</c:f>
              <c:numCache>
                <c:ptCount val="1"/>
                <c:pt idx="0">
                  <c:v>2.8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'"show-me"'!$D$37</c:f>
              <c:strCache>
                <c:ptCount val="1"/>
                <c:pt idx="0">
                  <c:v>Carl Zeiss Jena 35/2.4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'"show-me"'!$B$37</c:f>
              <c:numCache>
                <c:ptCount val="1"/>
                <c:pt idx="0">
                  <c:v>35</c:v>
                </c:pt>
              </c:numCache>
            </c:numRef>
          </c:xVal>
          <c:yVal>
            <c:numRef>
              <c:f>'"show-me"'!$C$37</c:f>
              <c:numCache>
                <c:ptCount val="1"/>
                <c:pt idx="0">
                  <c:v>2.4</c:v>
                </c:pt>
              </c:numCache>
            </c:numRef>
          </c:yVal>
          <c:smooth val="0"/>
        </c:ser>
        <c:ser>
          <c:idx val="7"/>
          <c:order val="3"/>
          <c:tx>
            <c:strRef>
              <c:f>'"show-me"'!$D$38</c:f>
              <c:strCache>
                <c:ptCount val="1"/>
                <c:pt idx="0">
                  <c:v>Meyer Domiplan 50/2.8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'"show-me"'!$B$39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'"show-me"'!$C$39</c:f>
              <c:numCache>
                <c:ptCount val="1"/>
                <c:pt idx="0">
                  <c:v>1.7</c:v>
                </c:pt>
              </c:numCache>
            </c:numRef>
          </c:yVal>
          <c:smooth val="0"/>
        </c:ser>
        <c:ser>
          <c:idx val="3"/>
          <c:order val="4"/>
          <c:tx>
            <c:strRef>
              <c:f>'"show-me"'!$D$39</c:f>
              <c:strCache>
                <c:ptCount val="1"/>
                <c:pt idx="0">
                  <c:v>SMCP-F 50/1.7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'"show-me"'!$B$38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'"show-me"'!$C$38</c:f>
              <c:numCache>
                <c:ptCount val="1"/>
                <c:pt idx="0">
                  <c:v>2.8</c:v>
                </c:pt>
              </c:numCache>
            </c:numRef>
          </c:yVal>
          <c:smooth val="0"/>
        </c:ser>
        <c:ser>
          <c:idx val="8"/>
          <c:order val="5"/>
          <c:tx>
            <c:strRef>
              <c:f>'"show-me"'!$D$40</c:f>
              <c:strCache>
                <c:ptCount val="1"/>
                <c:pt idx="0">
                  <c:v>Canon EF 50/1.4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'"show-me"'!$B$40</c:f>
              <c:numCache>
                <c:ptCount val="1"/>
                <c:pt idx="0">
                  <c:v>50</c:v>
                </c:pt>
              </c:numCache>
            </c:numRef>
          </c:xVal>
          <c:yVal>
            <c:numRef>
              <c:f>'"show-me"'!$C$40</c:f>
              <c:numCache>
                <c:ptCount val="1"/>
                <c:pt idx="0">
                  <c:v>1.4</c:v>
                </c:pt>
              </c:numCache>
            </c:numRef>
          </c:yVal>
          <c:smooth val="0"/>
        </c:ser>
        <c:ser>
          <c:idx val="9"/>
          <c:order val="6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'd.Av'!$A$2:$A$12</c:f>
              <c:numCache>
                <c:ptCount val="11"/>
                <c:pt idx="0">
                  <c:v>8</c:v>
                </c:pt>
                <c:pt idx="1">
                  <c:v>11.313708498984761</c:v>
                </c:pt>
                <c:pt idx="2">
                  <c:v>16</c:v>
                </c:pt>
                <c:pt idx="3">
                  <c:v>22.627416997969526</c:v>
                </c:pt>
                <c:pt idx="4">
                  <c:v>32</c:v>
                </c:pt>
                <c:pt idx="5">
                  <c:v>45.25483399593905</c:v>
                </c:pt>
                <c:pt idx="6">
                  <c:v>64</c:v>
                </c:pt>
                <c:pt idx="7">
                  <c:v>90.5096679918781</c:v>
                </c:pt>
                <c:pt idx="8">
                  <c:v>128</c:v>
                </c:pt>
                <c:pt idx="9">
                  <c:v>181.0193359837562</c:v>
                </c:pt>
                <c:pt idx="10">
                  <c:v>256</c:v>
                </c:pt>
              </c:numCache>
            </c:numRef>
          </c:xVal>
          <c:yVal>
            <c:numRef>
              <c:f>'d.Av'!$C$2:$C$12</c:f>
              <c:numCache>
                <c:ptCount val="11"/>
                <c:pt idx="0">
                  <c:v>4.003289103958146</c:v>
                </c:pt>
                <c:pt idx="1">
                  <c:v>3.1256370721157554</c:v>
                </c:pt>
                <c:pt idx="2">
                  <c:v>2.489803684456074</c:v>
                </c:pt>
                <c:pt idx="3">
                  <c:v>2.046596931739882</c:v>
                </c:pt>
                <c:pt idx="4">
                  <c:v>1.761727594341979</c:v>
                </c:pt>
                <c:pt idx="5">
                  <c:v>1.6131564158325833</c:v>
                </c:pt>
                <c:pt idx="6">
                  <c:v>1.5893890095881547</c:v>
                </c:pt>
                <c:pt idx="7">
                  <c:v>1.6885865818456423</c:v>
                </c:pt>
                <c:pt idx="8">
                  <c:v>1.9184236712274347</c:v>
                </c:pt>
                <c:pt idx="9">
                  <c:v>2.2966818985854958</c:v>
                </c:pt>
                <c:pt idx="10">
                  <c:v>2.8526256633303317</c:v>
                </c:pt>
              </c:numCache>
            </c:numRef>
          </c:yVal>
          <c:smooth val="1"/>
        </c:ser>
        <c:ser>
          <c:idx val="10"/>
          <c:order val="7"/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'd.Av'!$A$2:$A$12</c:f>
              <c:numCache>
                <c:ptCount val="11"/>
                <c:pt idx="0">
                  <c:v>8</c:v>
                </c:pt>
                <c:pt idx="1">
                  <c:v>11.313708498984761</c:v>
                </c:pt>
                <c:pt idx="2">
                  <c:v>16</c:v>
                </c:pt>
                <c:pt idx="3">
                  <c:v>22.627416997969526</c:v>
                </c:pt>
                <c:pt idx="4">
                  <c:v>32</c:v>
                </c:pt>
                <c:pt idx="5">
                  <c:v>45.25483399593905</c:v>
                </c:pt>
                <c:pt idx="6">
                  <c:v>64</c:v>
                </c:pt>
                <c:pt idx="7">
                  <c:v>90.5096679918781</c:v>
                </c:pt>
                <c:pt idx="8">
                  <c:v>128</c:v>
                </c:pt>
                <c:pt idx="9">
                  <c:v>181.0193359837562</c:v>
                </c:pt>
                <c:pt idx="10">
                  <c:v>256</c:v>
                </c:pt>
              </c:numCache>
            </c:numRef>
          </c:xVal>
          <c:yVal>
            <c:numRef>
              <c:f>'d.Av'!$D$2:$D$12</c:f>
              <c:numCache>
                <c:ptCount val="11"/>
                <c:pt idx="0">
                  <c:v>5.6615057449180455</c:v>
                </c:pt>
                <c:pt idx="1">
                  <c:v>4.420318338442233</c:v>
                </c:pt>
                <c:pt idx="2">
                  <c:v>3.5211141382042817</c:v>
                </c:pt>
                <c:pt idx="3">
                  <c:v>2.894325137577705</c:v>
                </c:pt>
                <c:pt idx="4">
                  <c:v>2.491459057125353</c:v>
                </c:pt>
                <c:pt idx="5">
                  <c:v>2.2813476814996116</c:v>
                </c:pt>
                <c:pt idx="6">
                  <c:v>2.2477354932463096</c:v>
                </c:pt>
                <c:pt idx="7">
                  <c:v>2.3880220452873337</c:v>
                </c:pt>
                <c:pt idx="8">
                  <c:v>2.7130607742274218</c:v>
                </c:pt>
                <c:pt idx="9">
                  <c:v>3.2479986894363977</c:v>
                </c:pt>
                <c:pt idx="10">
                  <c:v>4.034221901455302</c:v>
                </c:pt>
              </c:numCache>
            </c:numRef>
          </c:yVal>
          <c:smooth val="1"/>
        </c:ser>
        <c:ser>
          <c:idx val="11"/>
          <c:order val="8"/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'd.Av'!$A$2:$A$12</c:f>
              <c:numCache>
                <c:ptCount val="11"/>
                <c:pt idx="0">
                  <c:v>8</c:v>
                </c:pt>
                <c:pt idx="1">
                  <c:v>11.313708498984761</c:v>
                </c:pt>
                <c:pt idx="2">
                  <c:v>16</c:v>
                </c:pt>
                <c:pt idx="3">
                  <c:v>22.627416997969526</c:v>
                </c:pt>
                <c:pt idx="4">
                  <c:v>32</c:v>
                </c:pt>
                <c:pt idx="5">
                  <c:v>45.25483399593905</c:v>
                </c:pt>
                <c:pt idx="6">
                  <c:v>64</c:v>
                </c:pt>
                <c:pt idx="7">
                  <c:v>90.5096679918781</c:v>
                </c:pt>
                <c:pt idx="8">
                  <c:v>128</c:v>
                </c:pt>
                <c:pt idx="9">
                  <c:v>181.0193359837562</c:v>
                </c:pt>
                <c:pt idx="10">
                  <c:v>256</c:v>
                </c:pt>
              </c:numCache>
            </c:numRef>
          </c:xVal>
          <c:yVal>
            <c:numRef>
              <c:f>'d.Av'!$E$2:$E$12</c:f>
              <c:numCache>
                <c:ptCount val="11"/>
                <c:pt idx="0">
                  <c:v>8.006578207916293</c:v>
                </c:pt>
                <c:pt idx="1">
                  <c:v>6.251274144231512</c:v>
                </c:pt>
                <c:pt idx="2">
                  <c:v>4.979607368912148</c:v>
                </c:pt>
                <c:pt idx="3">
                  <c:v>4.093193863479765</c:v>
                </c:pt>
                <c:pt idx="4">
                  <c:v>3.5234551886839585</c:v>
                </c:pt>
                <c:pt idx="5">
                  <c:v>3.226312831665167</c:v>
                </c:pt>
                <c:pt idx="6">
                  <c:v>3.1787780191763098</c:v>
                </c:pt>
                <c:pt idx="7">
                  <c:v>3.377173163691285</c:v>
                </c:pt>
                <c:pt idx="8">
                  <c:v>3.83684734245487</c:v>
                </c:pt>
                <c:pt idx="9">
                  <c:v>4.593363797170992</c:v>
                </c:pt>
                <c:pt idx="10">
                  <c:v>5.705251326660664</c:v>
                </c:pt>
              </c:numCache>
            </c:numRef>
          </c:yVal>
          <c:smooth val="1"/>
        </c:ser>
        <c:ser>
          <c:idx val="2"/>
          <c:order val="9"/>
          <c:tx>
            <c:strRef>
              <c:f>'"show-me"'!$D$42</c:f>
              <c:strCache>
                <c:ptCount val="1"/>
                <c:pt idx="0">
                  <c:v>SMCP-M 135/3.5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'"show-me"'!$B$42</c:f>
              <c:numCache>
                <c:ptCount val="1"/>
                <c:pt idx="0">
                  <c:v>135</c:v>
                </c:pt>
              </c:numCache>
            </c:numRef>
          </c:xVal>
          <c:yVal>
            <c:numRef>
              <c:f>'"show-me"'!$C$42</c:f>
              <c:numCache>
                <c:ptCount val="1"/>
                <c:pt idx="0">
                  <c:v>3.5</c:v>
                </c:pt>
              </c:numCache>
            </c:numRef>
          </c:yVal>
          <c:smooth val="0"/>
        </c:ser>
        <c:ser>
          <c:idx val="0"/>
          <c:order val="10"/>
          <c:tx>
            <c:strRef>
              <c:f>'"show-me"'!$D$41</c:f>
              <c:strCache>
                <c:ptCount val="1"/>
                <c:pt idx="0">
                  <c:v>Sigmatel 135/1.8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'"show-me"'!$B$41</c:f>
              <c:numCache>
                <c:ptCount val="1"/>
                <c:pt idx="0">
                  <c:v>135</c:v>
                </c:pt>
              </c:numCache>
            </c:numRef>
          </c:xVal>
          <c:yVal>
            <c:numRef>
              <c:f>'"show-me"'!$C$41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12"/>
          <c:order val="11"/>
          <c:tx>
            <c:strRef>
              <c:f>'"show-me"'!$D$43</c:f>
              <c:strCache>
                <c:ptCount val="1"/>
                <c:pt idx="0">
                  <c:v>Vivitar S.1 200/3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'"show-me"'!$B$43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'"show-me"'!$C$43</c:f>
              <c:numCach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13"/>
          <c:order val="12"/>
          <c:tx>
            <c:strRef>
              <c:f>'"show-me"'!$D$44</c:f>
              <c:strCache>
                <c:ptCount val="1"/>
                <c:pt idx="0">
                  <c:v>Canon EF 200/1.8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'"show-me"'!$B$44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'"show-me"'!$C$44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1"/>
          <c:order val="13"/>
          <c:tx>
            <c:strRef>
              <c:f>'"show-me"'!$D$45</c:f>
              <c:strCache>
                <c:ptCount val="1"/>
                <c:pt idx="0">
                  <c:v>b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'"show-me"'!$B$45</c:f>
              <c:numCache>
                <c:ptCount val="1"/>
                <c:pt idx="0">
                  <c:v>10</c:v>
                </c:pt>
              </c:numCache>
            </c:numRef>
          </c:xVal>
          <c:yVal>
            <c:numRef>
              <c:f>'"show-me"'!$C$45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'"show-me"'!$D$46</c:f>
              <c:strCache>
                <c:ptCount val="1"/>
                <c:pt idx="0">
                  <c:v>c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'"show-me"'!$B$46</c:f>
              <c:numCache>
                <c:ptCount val="1"/>
                <c:pt idx="0">
                  <c:v>15</c:v>
                </c:pt>
              </c:numCache>
            </c:numRef>
          </c:xVal>
          <c:yVal>
            <c:numRef>
              <c:f>'"show-me"'!$C$46</c:f>
              <c:numCache>
                <c:ptCount val="1"/>
                <c:pt idx="0">
                  <c:v>0.2</c:v>
                </c:pt>
              </c:numCache>
            </c:numRef>
          </c:yVal>
          <c:smooth val="0"/>
        </c:ser>
        <c:axId val="40893515"/>
        <c:axId val="32497316"/>
      </c:scatterChart>
      <c:valAx>
        <c:axId val="40893515"/>
        <c:scaling>
          <c:orientation val="minMax"/>
          <c:max val="3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Focal Length, f (mm)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32497316"/>
        <c:crosses val="autoZero"/>
        <c:crossBetween val="midCat"/>
        <c:dispUnits/>
        <c:majorUnit val="50"/>
        <c:minorUnit val="25"/>
      </c:valAx>
      <c:valAx>
        <c:axId val="32497316"/>
        <c:scaling>
          <c:orientation val="minMax"/>
          <c:max val="8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out"/>
        <c:tickLblPos val="nextTo"/>
        <c:crossAx val="40893515"/>
        <c:crosses val="autoZero"/>
        <c:crossBetween val="midCat"/>
        <c:dispUnits/>
        <c:majorUnit val="2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5"/>
          <c:y val="0.23025"/>
          <c:w val="0.873"/>
          <c:h val="0.69"/>
        </c:manualLayout>
      </c:layout>
      <c:scatterChart>
        <c:scatterStyle val="lineMarker"/>
        <c:varyColors val="0"/>
        <c:ser>
          <c:idx val="0"/>
          <c:order val="0"/>
          <c:tx>
            <c:v>fast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'd.Av'!$A$8:$A$16</c:f>
              <c:numCache>
                <c:ptCount val="9"/>
                <c:pt idx="0">
                  <c:v>64</c:v>
                </c:pt>
                <c:pt idx="1">
                  <c:v>90.5096679918781</c:v>
                </c:pt>
                <c:pt idx="2">
                  <c:v>128</c:v>
                </c:pt>
                <c:pt idx="3">
                  <c:v>181.0193359837562</c:v>
                </c:pt>
                <c:pt idx="4">
                  <c:v>256</c:v>
                </c:pt>
                <c:pt idx="5">
                  <c:v>362.0386719675124</c:v>
                </c:pt>
                <c:pt idx="6">
                  <c:v>512</c:v>
                </c:pt>
                <c:pt idx="7">
                  <c:v>724.0773439350248</c:v>
                </c:pt>
                <c:pt idx="8">
                  <c:v>1024</c:v>
                </c:pt>
              </c:numCache>
            </c:numRef>
          </c:xVal>
          <c:yVal>
            <c:numRef>
              <c:f>'d.Av'!$C$8:$C$16</c:f>
              <c:numCache>
                <c:ptCount val="9"/>
                <c:pt idx="0">
                  <c:v>1.5893890095881547</c:v>
                </c:pt>
                <c:pt idx="1">
                  <c:v>1.6885865818456423</c:v>
                </c:pt>
                <c:pt idx="2">
                  <c:v>1.9184236712274347</c:v>
                </c:pt>
                <c:pt idx="3">
                  <c:v>2.2966818985854958</c:v>
                </c:pt>
                <c:pt idx="4">
                  <c:v>2.8526256633303317</c:v>
                </c:pt>
                <c:pt idx="5">
                  <c:v>3.6292662186339</c:v>
                </c:pt>
                <c:pt idx="6">
                  <c:v>4.686689288387904</c:v>
                </c:pt>
                <c:pt idx="7">
                  <c:v>6.106703670976712</c:v>
                </c:pt>
                <c:pt idx="8">
                  <c:v>7.999170474646373</c:v>
                </c:pt>
              </c:numCache>
            </c:numRef>
          </c:yVal>
          <c:smooth val="0"/>
        </c:ser>
        <c:ser>
          <c:idx val="1"/>
          <c:order val="1"/>
          <c:tx>
            <c:v>good</c:v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'd.Av'!$A$8:$A$16</c:f>
              <c:numCache>
                <c:ptCount val="9"/>
                <c:pt idx="0">
                  <c:v>64</c:v>
                </c:pt>
                <c:pt idx="1">
                  <c:v>90.5096679918781</c:v>
                </c:pt>
                <c:pt idx="2">
                  <c:v>128</c:v>
                </c:pt>
                <c:pt idx="3">
                  <c:v>181.0193359837562</c:v>
                </c:pt>
                <c:pt idx="4">
                  <c:v>256</c:v>
                </c:pt>
                <c:pt idx="5">
                  <c:v>362.0386719675124</c:v>
                </c:pt>
                <c:pt idx="6">
                  <c:v>512</c:v>
                </c:pt>
                <c:pt idx="7">
                  <c:v>724.0773439350248</c:v>
                </c:pt>
                <c:pt idx="8">
                  <c:v>1024</c:v>
                </c:pt>
              </c:numCache>
            </c:numRef>
          </c:xVal>
          <c:yVal>
            <c:numRef>
              <c:f>'d.Av'!$D$8:$D$16</c:f>
              <c:numCache>
                <c:ptCount val="9"/>
                <c:pt idx="0">
                  <c:v>2.2477354932463096</c:v>
                </c:pt>
                <c:pt idx="1">
                  <c:v>2.3880220452873337</c:v>
                </c:pt>
                <c:pt idx="2">
                  <c:v>2.7130607742274218</c:v>
                </c:pt>
                <c:pt idx="3">
                  <c:v>3.2479986894363977</c:v>
                </c:pt>
                <c:pt idx="4">
                  <c:v>4.034221901455302</c:v>
                </c:pt>
                <c:pt idx="5">
                  <c:v>5.13255750785458</c:v>
                </c:pt>
                <c:pt idx="6">
                  <c:v>6.627979554266884</c:v>
                </c:pt>
                <c:pt idx="7">
                  <c:v>8.636183152888833</c:v>
                </c:pt>
                <c:pt idx="8">
                  <c:v>11.31253537297933</c:v>
                </c:pt>
              </c:numCache>
            </c:numRef>
          </c:yVal>
          <c:smooth val="0"/>
        </c:ser>
        <c:axId val="24040389"/>
        <c:axId val="15036910"/>
      </c:scatterChart>
      <c:scatterChart>
        <c:scatterStyle val="lineMarker"/>
        <c:varyColors val="0"/>
        <c:ser>
          <c:idx val="2"/>
          <c:order val="2"/>
          <c:tx>
            <c:v>fair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'd.Av'!$A$8:$A$16</c:f>
              <c:numCache>
                <c:ptCount val="9"/>
                <c:pt idx="0">
                  <c:v>64</c:v>
                </c:pt>
                <c:pt idx="1">
                  <c:v>90.5096679918781</c:v>
                </c:pt>
                <c:pt idx="2">
                  <c:v>128</c:v>
                </c:pt>
                <c:pt idx="3">
                  <c:v>181.0193359837562</c:v>
                </c:pt>
                <c:pt idx="4">
                  <c:v>256</c:v>
                </c:pt>
                <c:pt idx="5">
                  <c:v>362.0386719675124</c:v>
                </c:pt>
                <c:pt idx="6">
                  <c:v>512</c:v>
                </c:pt>
                <c:pt idx="7">
                  <c:v>724.0773439350248</c:v>
                </c:pt>
                <c:pt idx="8">
                  <c:v>1024</c:v>
                </c:pt>
              </c:numCache>
            </c:numRef>
          </c:xVal>
          <c:yVal>
            <c:numRef>
              <c:f>'d.Av'!$E$8:$E$16</c:f>
              <c:numCache>
                <c:ptCount val="9"/>
                <c:pt idx="0">
                  <c:v>3.1787780191763098</c:v>
                </c:pt>
                <c:pt idx="1">
                  <c:v>3.377173163691285</c:v>
                </c:pt>
                <c:pt idx="2">
                  <c:v>3.83684734245487</c:v>
                </c:pt>
                <c:pt idx="3">
                  <c:v>4.593363797170992</c:v>
                </c:pt>
                <c:pt idx="4">
                  <c:v>5.705251326660664</c:v>
                </c:pt>
                <c:pt idx="5">
                  <c:v>7.2585324372678</c:v>
                </c:pt>
                <c:pt idx="6">
                  <c:v>9.373378576775808</c:v>
                </c:pt>
                <c:pt idx="7">
                  <c:v>12.213407341953426</c:v>
                </c:pt>
                <c:pt idx="8">
                  <c:v>15.998340949292748</c:v>
                </c:pt>
              </c:numCache>
            </c:numRef>
          </c:yVal>
          <c:smooth val="0"/>
        </c:ser>
        <c:ser>
          <c:idx val="10"/>
          <c:order val="3"/>
          <c:tx>
            <c:strRef>
              <c:f>'"show-me" tele'!$E$35</c:f>
              <c:strCache>
                <c:ptCount val="1"/>
                <c:pt idx="0">
                  <c:v>SMCP-M 200/4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tele'!$B$35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'"show-me" tele'!$C$35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11"/>
          <c:order val="4"/>
          <c:tx>
            <c:strRef>
              <c:f>'"show-me" tele'!$E$36</c:f>
              <c:strCache>
                <c:ptCount val="1"/>
                <c:pt idx="0">
                  <c:v>Vivitar S.1 200/3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tele'!$B$36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'"show-me" tele'!$C$36</c:f>
              <c:numCache>
                <c:ptCount val="1"/>
                <c:pt idx="0">
                  <c:v>3</c:v>
                </c:pt>
              </c:numCache>
            </c:numRef>
          </c:yVal>
          <c:smooth val="0"/>
        </c:ser>
        <c:ser>
          <c:idx val="7"/>
          <c:order val="5"/>
          <c:tx>
            <c:strRef>
              <c:f>'"show-me" tele'!$E$44</c:f>
              <c:strCache>
                <c:ptCount val="1"/>
                <c:pt idx="0">
                  <c:v>Canon EF 600/4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tele'!$B$44</c:f>
              <c:numCache>
                <c:ptCount val="1"/>
                <c:pt idx="0">
                  <c:v>600</c:v>
                </c:pt>
              </c:numCache>
            </c:numRef>
          </c:xVal>
          <c:yVal>
            <c:numRef>
              <c:f>'"show-me" tele'!$C$44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'"show-me" tele'!$E$38</c:f>
              <c:strCache>
                <c:ptCount val="1"/>
                <c:pt idx="0">
                  <c:v>Canon EF 300/4 L 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tele'!$B$38</c:f>
              <c:numCache>
                <c:ptCount val="1"/>
                <c:pt idx="0">
                  <c:v>300</c:v>
                </c:pt>
              </c:numCache>
            </c:numRef>
          </c:xVal>
          <c:yVal>
            <c:numRef>
              <c:f>'"show-me" tele'!$C$38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4"/>
          <c:order val="7"/>
          <c:tx>
            <c:strRef>
              <c:f>'"show-me" tele'!$E$39</c:f>
              <c:strCache>
                <c:ptCount val="1"/>
                <c:pt idx="0">
                  <c:v>Tamron SP 300/5.6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tele'!$B$39</c:f>
              <c:numCache>
                <c:ptCount val="1"/>
                <c:pt idx="0">
                  <c:v>300</c:v>
                </c:pt>
              </c:numCache>
            </c:numRef>
          </c:xVal>
          <c:yVal>
            <c:numRef>
              <c:f>'"show-me" tele'!$C$39</c:f>
              <c:numCache>
                <c:ptCount val="1"/>
                <c:pt idx="0">
                  <c:v>5.6</c:v>
                </c:pt>
              </c:numCache>
            </c:numRef>
          </c:yVal>
          <c:smooth val="0"/>
        </c:ser>
        <c:ser>
          <c:idx val="9"/>
          <c:order val="8"/>
          <c:tx>
            <c:strRef>
              <c:f>'"show-me" tele'!$E$37</c:f>
              <c:strCache>
                <c:ptCount val="1"/>
                <c:pt idx="0">
                  <c:v>Tokina AT-X MF 300/2.8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tele'!$B$37</c:f>
              <c:numCache>
                <c:ptCount val="1"/>
                <c:pt idx="0">
                  <c:v>300</c:v>
                </c:pt>
              </c:numCache>
            </c:numRef>
          </c:xVal>
          <c:yVal>
            <c:numRef>
              <c:f>'"show-me" tele'!$C$37</c:f>
              <c:numCache>
                <c:ptCount val="1"/>
                <c:pt idx="0">
                  <c:v>2.8</c:v>
                </c:pt>
              </c:numCache>
            </c:numRef>
          </c:yVal>
          <c:smooth val="0"/>
        </c:ser>
        <c:ser>
          <c:idx val="5"/>
          <c:order val="9"/>
          <c:tx>
            <c:strRef>
              <c:f>'"show-me" tele'!$E$42</c:f>
              <c:strCache>
                <c:ptCount val="1"/>
                <c:pt idx="0">
                  <c:v>Vivitar 400/5.6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tele'!$B$42</c:f>
              <c:numCache>
                <c:ptCount val="1"/>
                <c:pt idx="0">
                  <c:v>400</c:v>
                </c:pt>
              </c:numCache>
            </c:numRef>
          </c:xVal>
          <c:yVal>
            <c:numRef>
              <c:f>'"show-me" tele'!$C$42</c:f>
              <c:numCache>
                <c:ptCount val="1"/>
                <c:pt idx="0">
                  <c:v>5.6</c:v>
                </c:pt>
              </c:numCache>
            </c:numRef>
          </c:yVal>
          <c:smooth val="0"/>
        </c:ser>
        <c:ser>
          <c:idx val="12"/>
          <c:order val="10"/>
          <c:tx>
            <c:strRef>
              <c:f>'"show-me" tele'!$E$40</c:f>
              <c:strCache>
                <c:ptCount val="1"/>
                <c:pt idx="0">
                  <c:v>SMCP-A* 400/2.8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tele'!$B$40</c:f>
              <c:numCache>
                <c:ptCount val="1"/>
                <c:pt idx="0">
                  <c:v>400</c:v>
                </c:pt>
              </c:numCache>
            </c:numRef>
          </c:xVal>
          <c:yVal>
            <c:numRef>
              <c:f>'"show-me" tele'!$C$40</c:f>
              <c:numCache>
                <c:ptCount val="1"/>
                <c:pt idx="0">
                  <c:v>2.8</c:v>
                </c:pt>
              </c:numCache>
            </c:numRef>
          </c:yVal>
          <c:smooth val="0"/>
        </c:ser>
        <c:ser>
          <c:idx val="13"/>
          <c:order val="11"/>
          <c:tx>
            <c:strRef>
              <c:f>'"show-me" tele'!$E$41</c:f>
              <c:strCache>
                <c:ptCount val="1"/>
                <c:pt idx="0">
                  <c:v>Tamron SP 400/4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tele'!$B$41</c:f>
              <c:numCache>
                <c:ptCount val="1"/>
                <c:pt idx="0">
                  <c:v>400</c:v>
                </c:pt>
              </c:numCache>
            </c:numRef>
          </c:xVal>
          <c:yVal>
            <c:numRef>
              <c:f>'"show-me" tele'!$C$41</c:f>
              <c:numCache>
                <c:ptCount val="1"/>
                <c:pt idx="0">
                  <c:v>4</c:v>
                </c:pt>
              </c:numCache>
            </c:numRef>
          </c:yVal>
          <c:smooth val="0"/>
        </c:ser>
        <c:ser>
          <c:idx val="3"/>
          <c:order val="12"/>
          <c:tx>
            <c:strRef>
              <c:f>'"show-me" tele'!$E$43</c:f>
              <c:strCache>
                <c:ptCount val="1"/>
                <c:pt idx="0">
                  <c:v>SMCP 500/4.5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tele'!$B$43</c:f>
              <c:numCache>
                <c:ptCount val="1"/>
                <c:pt idx="0">
                  <c:v>500</c:v>
                </c:pt>
              </c:numCache>
            </c:numRef>
          </c:xVal>
          <c:yVal>
            <c:numRef>
              <c:f>'"show-me" tele'!$C$43</c:f>
              <c:numCache>
                <c:ptCount val="1"/>
                <c:pt idx="0">
                  <c:v>4.5</c:v>
                </c:pt>
              </c:numCache>
            </c:numRef>
          </c:yVal>
          <c:smooth val="0"/>
        </c:ser>
        <c:ser>
          <c:idx val="8"/>
          <c:order val="13"/>
          <c:tx>
            <c:strRef>
              <c:f>'"show-me" tele'!$E$45</c:f>
              <c:strCache>
                <c:ptCount val="1"/>
                <c:pt idx="0">
                  <c:v>Canon EF 200/1.8 L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tele'!$B$45</c:f>
              <c:numCache>
                <c:ptCount val="1"/>
                <c:pt idx="0">
                  <c:v>200</c:v>
                </c:pt>
              </c:numCache>
            </c:numRef>
          </c:xVal>
          <c:yVal>
            <c:numRef>
              <c:f>'"show-me" tele'!$C$45</c:f>
              <c:numCache>
                <c:ptCount val="1"/>
                <c:pt idx="0">
                  <c:v>1.8</c:v>
                </c:pt>
              </c:numCache>
            </c:numRef>
          </c:yVal>
          <c:smooth val="0"/>
        </c:ser>
        <c:ser>
          <c:idx val="14"/>
          <c:order val="14"/>
          <c:tx>
            <c:strRef>
              <c:f>'"show-me" tele'!$E$46</c:f>
              <c:strCache>
                <c:ptCount val="1"/>
                <c:pt idx="0">
                  <c:v>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C0C0C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'"show-me" tele'!$B$46</c:f>
              <c:numCache>
                <c:ptCount val="1"/>
                <c:pt idx="0">
                  <c:v>175</c:v>
                </c:pt>
              </c:numCache>
            </c:numRef>
          </c:xVal>
          <c:yVal>
            <c:numRef>
              <c:f>'"show-me" tele'!$C$46</c:f>
              <c:numCache>
                <c:ptCount val="1"/>
                <c:pt idx="0">
                  <c:v>0.5</c:v>
                </c:pt>
              </c:numCache>
            </c:numRef>
          </c:yVal>
          <c:smooth val="0"/>
        </c:ser>
        <c:axId val="1114463"/>
        <c:axId val="10030168"/>
      </c:scatterChart>
      <c:valAx>
        <c:axId val="24040389"/>
        <c:scaling>
          <c:orientation val="minMax"/>
          <c:min val="1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Focal Length, f (mm)</a:t>
                </a:r>
              </a:p>
            </c:rich>
          </c:tx>
          <c:layout>
            <c:manualLayout>
              <c:xMode val="factor"/>
              <c:yMode val="factor"/>
              <c:x val="-0.002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crossAx val="15036910"/>
        <c:crosses val="autoZero"/>
        <c:crossBetween val="midCat"/>
        <c:dispUnits/>
        <c:minorUnit val="100"/>
      </c:valAx>
      <c:valAx>
        <c:axId val="15036910"/>
        <c:scaling>
          <c:orientation val="minMax"/>
          <c:max val="16"/>
          <c:min val="0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24040389"/>
        <c:crosses val="autoZero"/>
        <c:crossBetween val="midCat"/>
        <c:dispUnits/>
        <c:majorUnit val="4"/>
        <c:minorUnit val="4"/>
      </c:valAx>
      <c:valAx>
        <c:axId val="1114463"/>
        <c:scaling>
          <c:orientation val="minMax"/>
        </c:scaling>
        <c:axPos val="b"/>
        <c:delete val="1"/>
        <c:majorTickMark val="in"/>
        <c:minorTickMark val="none"/>
        <c:tickLblPos val="nextTo"/>
        <c:crossAx val="10030168"/>
        <c:crosses val="max"/>
        <c:crossBetween val="midCat"/>
        <c:dispUnits/>
      </c:valAx>
      <c:valAx>
        <c:axId val="10030168"/>
        <c:scaling>
          <c:orientation val="minMax"/>
          <c:max val="16"/>
        </c:scaling>
        <c:axPos val="l"/>
        <c:delete val="0"/>
        <c:numFmt formatCode="General" sourceLinked="1"/>
        <c:majorTickMark val="none"/>
        <c:minorTickMark val="none"/>
        <c:tickLblPos val="none"/>
        <c:crossAx val="1114463"/>
        <c:crosses val="max"/>
        <c:crossBetween val="midCat"/>
        <c:dispUnits/>
        <c:majorUnit val="4"/>
        <c:minorUnit val="1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Lens Categories - Focal Length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575"/>
          <c:y val="0.08"/>
          <c:w val="0.89075"/>
          <c:h val="0.81725"/>
        </c:manualLayout>
      </c:layout>
      <c:scatterChart>
        <c:scatterStyle val="smooth"/>
        <c:varyColors val="0"/>
        <c:ser>
          <c:idx val="0"/>
          <c:order val="0"/>
          <c:tx>
            <c:strRef>
              <c:f>'d.f-AoV'!$B$1</c:f>
              <c:strCache>
                <c:ptCount val="1"/>
                <c:pt idx="0">
                  <c:v>AoV 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'd.f-AoV'!$A$2:$A$28</c:f>
              <c:numCache>
                <c:ptCount val="27"/>
                <c:pt idx="0">
                  <c:v>14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43</c:v>
                </c:pt>
                <c:pt idx="11">
                  <c:v>50</c:v>
                </c:pt>
                <c:pt idx="12">
                  <c:v>55</c:v>
                </c:pt>
                <c:pt idx="13">
                  <c:v>77</c:v>
                </c:pt>
                <c:pt idx="14">
                  <c:v>85</c:v>
                </c:pt>
                <c:pt idx="15">
                  <c:v>90</c:v>
                </c:pt>
                <c:pt idx="16">
                  <c:v>100</c:v>
                </c:pt>
                <c:pt idx="17">
                  <c:v>120</c:v>
                </c:pt>
                <c:pt idx="18">
                  <c:v>135</c:v>
                </c:pt>
                <c:pt idx="19">
                  <c:v>150</c:v>
                </c:pt>
                <c:pt idx="20">
                  <c:v>180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800</c:v>
                </c:pt>
                <c:pt idx="26">
                  <c:v>1000</c:v>
                </c:pt>
              </c:numCache>
            </c:numRef>
          </c:xVal>
          <c:yVal>
            <c:numRef>
              <c:f>'d.f-AoV'!$B$2:$B$28</c:f>
              <c:numCache>
                <c:ptCount val="27"/>
                <c:pt idx="0">
                  <c:v>115.05761541830303</c:v>
                </c:pt>
                <c:pt idx="1">
                  <c:v>111.42624604558208</c:v>
                </c:pt>
                <c:pt idx="2">
                  <c:v>101.42118627499929</c:v>
                </c:pt>
                <c:pt idx="3">
                  <c:v>95.45262198781253</c:v>
                </c:pt>
                <c:pt idx="4">
                  <c:v>92.66443970773929</c:v>
                </c:pt>
                <c:pt idx="5">
                  <c:v>85.0208941560017</c:v>
                </c:pt>
                <c:pt idx="6">
                  <c:v>76.31445317473812</c:v>
                </c:pt>
                <c:pt idx="7">
                  <c:v>72.50767547488958</c:v>
                </c:pt>
                <c:pt idx="8">
                  <c:v>64.30459028256467</c:v>
                </c:pt>
                <c:pt idx="9">
                  <c:v>57.62158748594614</c:v>
                </c:pt>
                <c:pt idx="10">
                  <c:v>54.1911049875036</c:v>
                </c:pt>
                <c:pt idx="11">
                  <c:v>47.49898898573353</c:v>
                </c:pt>
                <c:pt idx="12">
                  <c:v>43.60281897270362</c:v>
                </c:pt>
                <c:pt idx="13">
                  <c:v>31.89079180184571</c:v>
                </c:pt>
                <c:pt idx="14">
                  <c:v>29.02211900033814</c:v>
                </c:pt>
                <c:pt idx="15">
                  <c:v>27.472536611245143</c:v>
                </c:pt>
                <c:pt idx="16">
                  <c:v>24.814837054801487</c:v>
                </c:pt>
                <c:pt idx="17">
                  <c:v>20.777715630939223</c:v>
                </c:pt>
                <c:pt idx="18">
                  <c:v>18.511455489104435</c:v>
                </c:pt>
                <c:pt idx="19">
                  <c:v>16.68778316806619</c:v>
                </c:pt>
                <c:pt idx="20">
                  <c:v>13.936513482757086</c:v>
                </c:pt>
                <c:pt idx="21">
                  <c:v>12.554596979195109</c:v>
                </c:pt>
                <c:pt idx="22">
                  <c:v>8.388365576781714</c:v>
                </c:pt>
                <c:pt idx="23">
                  <c:v>6.296192199125518</c:v>
                </c:pt>
                <c:pt idx="24">
                  <c:v>5.038778582412534</c:v>
                </c:pt>
                <c:pt idx="25">
                  <c:v>3.1504738513661095</c:v>
                </c:pt>
                <c:pt idx="26">
                  <c:v>2.5206076930071792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'd.f'!$A$2:$B$2</c:f>
              <c:numCache>
                <c:ptCount val="2"/>
                <c:pt idx="0">
                  <c:v>8</c:v>
                </c:pt>
                <c:pt idx="1">
                  <c:v>24</c:v>
                </c:pt>
              </c:numCache>
            </c:numRef>
          </c:xVal>
          <c:yVal>
            <c:numRef>
              <c:f>'d.f'!$C$2:$D$2</c:f>
              <c:numCache>
                <c:ptCount val="2"/>
                <c:pt idx="0">
                  <c:v>10</c:v>
                </c:pt>
                <c:pt idx="1">
                  <c:v>10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'd.f'!$A$3:$B$3</c:f>
              <c:numCache>
                <c:ptCount val="2"/>
                <c:pt idx="0">
                  <c:v>24.01</c:v>
                </c:pt>
                <c:pt idx="1">
                  <c:v>39.99</c:v>
                </c:pt>
              </c:numCache>
            </c:numRef>
          </c:xVal>
          <c:yVal>
            <c:numRef>
              <c:f>'d.f'!$C$3:$D$3</c:f>
              <c:numCache>
                <c:ptCount val="2"/>
                <c:pt idx="0">
                  <c:v>12</c:v>
                </c:pt>
                <c:pt idx="1">
                  <c:v>12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'd.f'!$A$4:$B$4</c:f>
              <c:numCache>
                <c:ptCount val="2"/>
                <c:pt idx="0">
                  <c:v>40</c:v>
                </c:pt>
                <c:pt idx="1">
                  <c:v>59.99</c:v>
                </c:pt>
              </c:numCache>
            </c:numRef>
          </c:xVal>
          <c:yVal>
            <c:numRef>
              <c:f>'d.f'!$C$4:$D$4</c:f>
              <c:numCache>
                <c:ptCount val="2"/>
                <c:pt idx="0">
                  <c:v>14</c:v>
                </c:pt>
                <c:pt idx="1">
                  <c:v>14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4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'd.f'!$A$5:$B$5</c:f>
              <c:numCache>
                <c:ptCount val="2"/>
                <c:pt idx="0">
                  <c:v>60</c:v>
                </c:pt>
                <c:pt idx="1">
                  <c:v>100</c:v>
                </c:pt>
              </c:numCache>
            </c:numRef>
          </c:xVal>
          <c:yVal>
            <c:numRef>
              <c:f>'d.f'!$C$5:$D$5</c:f>
              <c:numCache>
                <c:ptCount val="2"/>
                <c:pt idx="0">
                  <c:v>16</c:v>
                </c:pt>
                <c:pt idx="1">
                  <c:v>16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'd.f'!$A$6:$B$6</c:f>
              <c:numCache>
                <c:ptCount val="2"/>
                <c:pt idx="0">
                  <c:v>100.01</c:v>
                </c:pt>
                <c:pt idx="1">
                  <c:v>200</c:v>
                </c:pt>
              </c:numCache>
            </c:numRef>
          </c:xVal>
          <c:yVal>
            <c:numRef>
              <c:f>'d.f'!$C$6:$D$6</c:f>
              <c:numCache>
                <c:ptCount val="2"/>
                <c:pt idx="0">
                  <c:v>18</c:v>
                </c:pt>
                <c:pt idx="1">
                  <c:v>18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'd.f'!$A$8:$B$8</c:f>
              <c:numCache>
                <c:ptCount val="2"/>
                <c:pt idx="0">
                  <c:v>400.01</c:v>
                </c:pt>
                <c:pt idx="1">
                  <c:v>1200</c:v>
                </c:pt>
              </c:numCache>
            </c:numRef>
          </c:xVal>
          <c:yVal>
            <c:numRef>
              <c:f>'d.f'!$C$8:$D$8</c:f>
              <c:numCache>
                <c:ptCount val="2"/>
                <c:pt idx="0">
                  <c:v>22</c:v>
                </c:pt>
                <c:pt idx="1">
                  <c:v>22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'd.f'!$A$7:$B$7</c:f>
              <c:numCache>
                <c:ptCount val="2"/>
                <c:pt idx="0">
                  <c:v>200.01</c:v>
                </c:pt>
                <c:pt idx="1">
                  <c:v>400</c:v>
                </c:pt>
              </c:numCache>
            </c:numRef>
          </c:xVal>
          <c:yVal>
            <c:numRef>
              <c:f>'d.f'!$C$7:$D$7</c:f>
              <c:numCache>
                <c:ptCount val="2"/>
                <c:pt idx="0">
                  <c:v>20</c:v>
                </c:pt>
                <c:pt idx="1">
                  <c:v>20</c:v>
                </c:pt>
              </c:numCache>
            </c:numRef>
          </c:yVal>
          <c:smooth val="1"/>
        </c:ser>
        <c:axId val="23162649"/>
        <c:axId val="7137250"/>
      </c:scatterChart>
      <c:valAx>
        <c:axId val="23162649"/>
        <c:scaling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Focal Length, f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7137250"/>
        <c:crosses val="autoZero"/>
        <c:crossBetween val="midCat"/>
        <c:dispUnits/>
        <c:minorUnit val="100"/>
      </c:valAx>
      <c:valAx>
        <c:axId val="7137250"/>
        <c:scaling>
          <c:orientation val="minMax"/>
          <c:max val="12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Angle of View, AoV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23162649"/>
        <c:crosses val="autoZero"/>
        <c:crossBetween val="midCat"/>
        <c:dispUnits/>
        <c:minorUnit val="1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latin typeface="Arial"/>
                <a:ea typeface="Arial"/>
                <a:cs typeface="Arial"/>
              </a:rPr>
              <a:t>Lens Categories - Angle of View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8"/>
          <c:y val="0.0715"/>
          <c:w val="0.9085"/>
          <c:h val="0.82575"/>
        </c:manualLayout>
      </c:layout>
      <c:scatterChart>
        <c:scatterStyle val="smooth"/>
        <c:varyColors val="0"/>
        <c:ser>
          <c:idx val="0"/>
          <c:order val="0"/>
          <c:tx>
            <c:strRef>
              <c:f>'d.f-AoV'!$B$1</c:f>
              <c:strCache>
                <c:ptCount val="1"/>
                <c:pt idx="0">
                  <c:v>AoV (deg)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'd.f-AoV'!$B$2:$B$28</c:f>
              <c:numCache>
                <c:ptCount val="27"/>
                <c:pt idx="0">
                  <c:v>115.05761541830303</c:v>
                </c:pt>
                <c:pt idx="1">
                  <c:v>111.42624604558208</c:v>
                </c:pt>
                <c:pt idx="2">
                  <c:v>101.42118627499929</c:v>
                </c:pt>
                <c:pt idx="3">
                  <c:v>95.45262198781253</c:v>
                </c:pt>
                <c:pt idx="4">
                  <c:v>92.66443970773929</c:v>
                </c:pt>
                <c:pt idx="5">
                  <c:v>85.0208941560017</c:v>
                </c:pt>
                <c:pt idx="6">
                  <c:v>76.31445317473812</c:v>
                </c:pt>
                <c:pt idx="7">
                  <c:v>72.50767547488958</c:v>
                </c:pt>
                <c:pt idx="8">
                  <c:v>64.30459028256467</c:v>
                </c:pt>
                <c:pt idx="9">
                  <c:v>57.62158748594614</c:v>
                </c:pt>
                <c:pt idx="10">
                  <c:v>54.1911049875036</c:v>
                </c:pt>
                <c:pt idx="11">
                  <c:v>47.49898898573353</c:v>
                </c:pt>
                <c:pt idx="12">
                  <c:v>43.60281897270362</c:v>
                </c:pt>
                <c:pt idx="13">
                  <c:v>31.89079180184571</c:v>
                </c:pt>
                <c:pt idx="14">
                  <c:v>29.02211900033814</c:v>
                </c:pt>
                <c:pt idx="15">
                  <c:v>27.472536611245143</c:v>
                </c:pt>
                <c:pt idx="16">
                  <c:v>24.814837054801487</c:v>
                </c:pt>
                <c:pt idx="17">
                  <c:v>20.777715630939223</c:v>
                </c:pt>
                <c:pt idx="18">
                  <c:v>18.511455489104435</c:v>
                </c:pt>
                <c:pt idx="19">
                  <c:v>16.68778316806619</c:v>
                </c:pt>
                <c:pt idx="20">
                  <c:v>13.936513482757086</c:v>
                </c:pt>
                <c:pt idx="21">
                  <c:v>12.554596979195109</c:v>
                </c:pt>
                <c:pt idx="22">
                  <c:v>8.388365576781714</c:v>
                </c:pt>
                <c:pt idx="23">
                  <c:v>6.296192199125518</c:v>
                </c:pt>
                <c:pt idx="24">
                  <c:v>5.038778582412534</c:v>
                </c:pt>
                <c:pt idx="25">
                  <c:v>3.1504738513661095</c:v>
                </c:pt>
                <c:pt idx="26">
                  <c:v>2.5206076930071792</c:v>
                </c:pt>
              </c:numCache>
            </c:numRef>
          </c:xVal>
          <c:yVal>
            <c:numRef>
              <c:f>'d.f-AoV'!$C$2:$C$28</c:f>
              <c:numCache>
                <c:ptCount val="27"/>
                <c:pt idx="0">
                  <c:v>14</c:v>
                </c:pt>
                <c:pt idx="1">
                  <c:v>15</c:v>
                </c:pt>
                <c:pt idx="2">
                  <c:v>18</c:v>
                </c:pt>
                <c:pt idx="3">
                  <c:v>20</c:v>
                </c:pt>
                <c:pt idx="4">
                  <c:v>21</c:v>
                </c:pt>
                <c:pt idx="5">
                  <c:v>24</c:v>
                </c:pt>
                <c:pt idx="6">
                  <c:v>28</c:v>
                </c:pt>
                <c:pt idx="7">
                  <c:v>30</c:v>
                </c:pt>
                <c:pt idx="8">
                  <c:v>35</c:v>
                </c:pt>
                <c:pt idx="9">
                  <c:v>40</c:v>
                </c:pt>
                <c:pt idx="10">
                  <c:v>43</c:v>
                </c:pt>
                <c:pt idx="11">
                  <c:v>50</c:v>
                </c:pt>
                <c:pt idx="12">
                  <c:v>55</c:v>
                </c:pt>
                <c:pt idx="13">
                  <c:v>77</c:v>
                </c:pt>
                <c:pt idx="14">
                  <c:v>85</c:v>
                </c:pt>
                <c:pt idx="15">
                  <c:v>90</c:v>
                </c:pt>
                <c:pt idx="16">
                  <c:v>100</c:v>
                </c:pt>
                <c:pt idx="17">
                  <c:v>120</c:v>
                </c:pt>
                <c:pt idx="18">
                  <c:v>135</c:v>
                </c:pt>
                <c:pt idx="19">
                  <c:v>150</c:v>
                </c:pt>
                <c:pt idx="20">
                  <c:v>180</c:v>
                </c:pt>
                <c:pt idx="21">
                  <c:v>200</c:v>
                </c:pt>
                <c:pt idx="22">
                  <c:v>300</c:v>
                </c:pt>
                <c:pt idx="23">
                  <c:v>400</c:v>
                </c:pt>
                <c:pt idx="24">
                  <c:v>500</c:v>
                </c:pt>
                <c:pt idx="25">
                  <c:v>800</c:v>
                </c:pt>
                <c:pt idx="26">
                  <c:v>1000</c:v>
                </c:pt>
              </c:numCache>
            </c:numRef>
          </c:yVal>
          <c:smooth val="1"/>
        </c:ser>
        <c:ser>
          <c:idx val="1"/>
          <c:order val="1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'd.f'!$A$12:$B$12</c:f>
              <c:numCache>
                <c:ptCount val="2"/>
                <c:pt idx="0">
                  <c:v>140.03378695620006</c:v>
                </c:pt>
                <c:pt idx="1">
                  <c:v>85.0208941560017</c:v>
                </c:pt>
              </c:numCache>
            </c:numRef>
          </c:xVal>
          <c:yVal>
            <c:numRef>
              <c:f>'d.f'!$C$12:$D$12</c:f>
              <c:numCache>
                <c:ptCount val="2"/>
                <c:pt idx="0">
                  <c:v>100</c:v>
                </c:pt>
                <c:pt idx="1">
                  <c:v>100</c:v>
                </c:pt>
              </c:numCache>
            </c:numRef>
          </c:yVal>
          <c:smooth val="1"/>
        </c:ser>
        <c:ser>
          <c:idx val="2"/>
          <c:order val="2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'd.f'!$A$13:$B$13</c:f>
              <c:numCache>
                <c:ptCount val="2"/>
                <c:pt idx="0">
                  <c:v>84.99711638622887</c:v>
                </c:pt>
                <c:pt idx="1">
                  <c:v>57.63368680582138</c:v>
                </c:pt>
              </c:numCache>
            </c:numRef>
          </c:xVal>
          <c:yVal>
            <c:numRef>
              <c:f>'d.f'!$C$13:$D$13</c:f>
              <c:numCache>
                <c:ptCount val="2"/>
                <c:pt idx="0">
                  <c:v>120</c:v>
                </c:pt>
                <c:pt idx="1">
                  <c:v>120</c:v>
                </c:pt>
              </c:numCache>
            </c:numRef>
          </c:yVal>
          <c:smooth val="1"/>
        </c:ser>
        <c:ser>
          <c:idx val="3"/>
          <c:order val="3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'd.f'!$A$14:$B$14</c:f>
              <c:numCache>
                <c:ptCount val="2"/>
                <c:pt idx="0">
                  <c:v>57.62158748594614</c:v>
                </c:pt>
                <c:pt idx="1">
                  <c:v>40.27878066826131</c:v>
                </c:pt>
              </c:numCache>
            </c:numRef>
          </c:xVal>
          <c:yVal>
            <c:numRef>
              <c:f>'d.f'!$C$14:$D$14</c:f>
              <c:numCache>
                <c:ptCount val="2"/>
                <c:pt idx="0">
                  <c:v>140</c:v>
                </c:pt>
                <c:pt idx="1">
                  <c:v>140</c:v>
                </c:pt>
              </c:numCache>
            </c:numRef>
          </c:yVal>
          <c:smooth val="1"/>
        </c:ser>
        <c:ser>
          <c:idx val="4"/>
          <c:order val="4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'd.f'!$A$15:$B$15</c:f>
              <c:numCache>
                <c:ptCount val="2"/>
                <c:pt idx="0">
                  <c:v>40.27260685649627</c:v>
                </c:pt>
                <c:pt idx="1">
                  <c:v>24.814837054801487</c:v>
                </c:pt>
              </c:numCache>
            </c:numRef>
          </c:xVal>
          <c:yVal>
            <c:numRef>
              <c:f>'d.f'!$C$15:$D$15</c:f>
              <c:numCache>
                <c:ptCount val="2"/>
                <c:pt idx="0">
                  <c:v>160</c:v>
                </c:pt>
                <c:pt idx="1">
                  <c:v>160</c:v>
                </c:pt>
              </c:numCache>
            </c:numRef>
          </c:yVal>
          <c:smooth val="1"/>
        </c:ser>
        <c:ser>
          <c:idx val="5"/>
          <c:order val="5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'd.f'!$A$16:$B$16</c:f>
              <c:numCache>
                <c:ptCount val="2"/>
                <c:pt idx="0">
                  <c:v>24.81243265394483</c:v>
                </c:pt>
                <c:pt idx="1">
                  <c:v>12.554596979195109</c:v>
                </c:pt>
              </c:numCache>
            </c:numRef>
          </c:xVal>
          <c:yVal>
            <c:numRef>
              <c:f>'d.f'!$C$16:$D$16</c:f>
              <c:numCache>
                <c:ptCount val="2"/>
                <c:pt idx="0">
                  <c:v>180</c:v>
                </c:pt>
                <c:pt idx="1">
                  <c:v>180</c:v>
                </c:pt>
              </c:numCache>
            </c:numRef>
          </c:yVal>
          <c:smooth val="1"/>
        </c:ser>
        <c:ser>
          <c:idx val="6"/>
          <c:order val="6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'd.f'!$A$18:$B$18</c:f>
              <c:numCache>
                <c:ptCount val="2"/>
                <c:pt idx="0">
                  <c:v>6.296035114838932</c:v>
                </c:pt>
                <c:pt idx="1">
                  <c:v>2.1006099237914584</c:v>
                </c:pt>
              </c:numCache>
            </c:numRef>
          </c:xVal>
          <c:yVal>
            <c:numRef>
              <c:f>'d.f'!$C$18:$D$18</c:f>
              <c:numCach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yVal>
          <c:smooth val="1"/>
        </c:ser>
        <c:ser>
          <c:idx val="7"/>
          <c:order val="7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'd.f'!$A$18:$B$18</c:f>
              <c:numCache>
                <c:ptCount val="2"/>
                <c:pt idx="0">
                  <c:v>6.296035114838932</c:v>
                </c:pt>
                <c:pt idx="1">
                  <c:v>2.1006099237914584</c:v>
                </c:pt>
              </c:numCache>
            </c:numRef>
          </c:xVal>
          <c:yVal>
            <c:numRef>
              <c:f>'d.f'!$C$18:$D$18</c:f>
              <c:numCache>
                <c:ptCount val="2"/>
                <c:pt idx="0">
                  <c:v>220</c:v>
                </c:pt>
                <c:pt idx="1">
                  <c:v>220</c:v>
                </c:pt>
              </c:numCache>
            </c:numRef>
          </c:yVal>
          <c:smooth val="1"/>
        </c:ser>
        <c:ser>
          <c:idx val="8"/>
          <c:order val="8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'd.f'!$A$17:$B$17</c:f>
              <c:numCache>
                <c:ptCount val="2"/>
                <c:pt idx="0">
                  <c:v>12.553974291278656</c:v>
                </c:pt>
                <c:pt idx="1">
                  <c:v>6.296192199125518</c:v>
                </c:pt>
              </c:numCache>
            </c:numRef>
          </c:xVal>
          <c:yVal>
            <c:numRef>
              <c:f>'d.f'!$C$17:$D$17</c:f>
              <c:numCache>
                <c:ptCount val="2"/>
                <c:pt idx="0">
                  <c:v>200</c:v>
                </c:pt>
                <c:pt idx="1">
                  <c:v>200</c:v>
                </c:pt>
              </c:numCache>
            </c:numRef>
          </c:yVal>
          <c:smooth val="1"/>
        </c:ser>
        <c:axId val="64235251"/>
        <c:axId val="41246348"/>
      </c:scatterChart>
      <c:valAx>
        <c:axId val="64235251"/>
        <c:scaling>
          <c:orientation val="minMax"/>
          <c:max val="12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Angle of View, AoV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41246348"/>
        <c:crosses val="autoZero"/>
        <c:crossBetween val="midCat"/>
        <c:dispUnits/>
        <c:majorUnit val="20"/>
        <c:minorUnit val="10"/>
      </c:valAx>
      <c:valAx>
        <c:axId val="41246348"/>
        <c:scaling>
          <c:orientation val="minMax"/>
          <c:max val="1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latin typeface="Arial"/>
                    <a:ea typeface="Arial"/>
                    <a:cs typeface="Arial"/>
                  </a:rPr>
                  <a:t>Focal Length, f (mm)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64235251"/>
        <c:crosses val="autoZero"/>
        <c:crossBetween val="midCat"/>
        <c:dispUnits/>
        <c:majorUnit val="200"/>
        <c:minorUnit val="10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'd.Av'!$F$1</c:f>
              <c:strCache>
                <c:ptCount val="1"/>
                <c:pt idx="0">
                  <c:v>d*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'd.Av'!$A$2:$A$16</c:f>
              <c:numCache>
                <c:ptCount val="15"/>
                <c:pt idx="0">
                  <c:v>8</c:v>
                </c:pt>
                <c:pt idx="1">
                  <c:v>11.313708498984761</c:v>
                </c:pt>
                <c:pt idx="2">
                  <c:v>16</c:v>
                </c:pt>
                <c:pt idx="3">
                  <c:v>22.627416997969526</c:v>
                </c:pt>
                <c:pt idx="4">
                  <c:v>32</c:v>
                </c:pt>
                <c:pt idx="5">
                  <c:v>45.25483399593905</c:v>
                </c:pt>
                <c:pt idx="6">
                  <c:v>64</c:v>
                </c:pt>
                <c:pt idx="7">
                  <c:v>90.5096679918781</c:v>
                </c:pt>
                <c:pt idx="8">
                  <c:v>128</c:v>
                </c:pt>
                <c:pt idx="9">
                  <c:v>181.0193359837562</c:v>
                </c:pt>
                <c:pt idx="10">
                  <c:v>256</c:v>
                </c:pt>
                <c:pt idx="11">
                  <c:v>362.0386719675124</c:v>
                </c:pt>
                <c:pt idx="12">
                  <c:v>512</c:v>
                </c:pt>
                <c:pt idx="13">
                  <c:v>724.0773439350248</c:v>
                </c:pt>
                <c:pt idx="14">
                  <c:v>1024</c:v>
                </c:pt>
              </c:numCache>
            </c:numRef>
          </c:xVal>
          <c:yVal>
            <c:numRef>
              <c:f>'d.Av'!$F$2:$F$16</c:f>
              <c:numCache>
                <c:ptCount val="15"/>
                <c:pt idx="0">
                  <c:v>1.998356799185503</c:v>
                </c:pt>
                <c:pt idx="1">
                  <c:v>3.619648806931532</c:v>
                </c:pt>
                <c:pt idx="2">
                  <c:v>6.426209463777616</c:v>
                </c:pt>
                <c:pt idx="3">
                  <c:v>11.05611791313162</c:v>
                </c:pt>
                <c:pt idx="4">
                  <c:v>18.163988634095436</c:v>
                </c:pt>
                <c:pt idx="5">
                  <c:v>28.053593285671617</c:v>
                </c:pt>
                <c:pt idx="6">
                  <c:v>40.26704577288086</c:v>
                </c:pt>
                <c:pt idx="7">
                  <c:v>53.600845206853485</c:v>
                </c:pt>
                <c:pt idx="8">
                  <c:v>66.72144527809323</c:v>
                </c:pt>
                <c:pt idx="9">
                  <c:v>78.81776579300958</c:v>
                </c:pt>
                <c:pt idx="10">
                  <c:v>89.7418835183337</c:v>
                </c:pt>
                <c:pt idx="11">
                  <c:v>99.75533624639642</c:v>
                </c:pt>
                <c:pt idx="12">
                  <c:v>109.24556088421947</c:v>
                </c:pt>
                <c:pt idx="13">
                  <c:v>118.57089895754106</c:v>
                </c:pt>
                <c:pt idx="14">
                  <c:v>128.01327378202538</c:v>
                </c:pt>
              </c:numCache>
            </c:numRef>
          </c:yVal>
          <c:smooth val="0"/>
        </c:ser>
        <c:axId val="35672813"/>
        <c:axId val="52619862"/>
      </c:scatterChart>
      <c:valAx>
        <c:axId val="35672813"/>
        <c:scaling>
          <c:orientation val="minMax"/>
          <c:max val="1099.99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2619862"/>
        <c:crosses val="autoZero"/>
        <c:crossBetween val="midCat"/>
        <c:dispUnits/>
      </c:valAx>
      <c:valAx>
        <c:axId val="526198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5672813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strRef>
              <c:f>'d.Av'!$B$1</c:f>
              <c:strCache>
                <c:ptCount val="1"/>
                <c:pt idx="0">
                  <c:v>AoV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'd.Av'!$B$2:$B$16</c:f>
              <c:numCache>
                <c:ptCount val="15"/>
                <c:pt idx="0">
                  <c:v>140.03378695620006</c:v>
                </c:pt>
                <c:pt idx="1">
                  <c:v>125.57015458554748</c:v>
                </c:pt>
                <c:pt idx="2">
                  <c:v>107.94525322979278</c:v>
                </c:pt>
                <c:pt idx="3">
                  <c:v>88.38906303731233</c:v>
                </c:pt>
                <c:pt idx="4">
                  <c:v>69.0170459753368</c:v>
                </c:pt>
                <c:pt idx="5">
                  <c:v>51.852101763891596</c:v>
                </c:pt>
                <c:pt idx="6">
                  <c:v>37.94081561697308</c:v>
                </c:pt>
                <c:pt idx="7">
                  <c:v>27.323649136199787</c:v>
                </c:pt>
                <c:pt idx="8">
                  <c:v>19.504849883307564</c:v>
                </c:pt>
                <c:pt idx="9">
                  <c:v>13.85880087329698</c:v>
                </c:pt>
                <c:pt idx="10">
                  <c:v>9.823576345011986</c:v>
                </c:pt>
                <c:pt idx="11">
                  <c:v>6.9548318878455095</c:v>
                </c:pt>
                <c:pt idx="12">
                  <c:v>4.92082907718339</c:v>
                </c:pt>
                <c:pt idx="13">
                  <c:v>3.48062121445215</c:v>
                </c:pt>
                <c:pt idx="14">
                  <c:v>2.461549339915474</c:v>
                </c:pt>
              </c:numCache>
            </c:numRef>
          </c:xVal>
          <c:yVal>
            <c:numRef>
              <c:f>'d.Av'!$F$2:$F$16</c:f>
              <c:numCache>
                <c:ptCount val="15"/>
                <c:pt idx="0">
                  <c:v>1.998356799185503</c:v>
                </c:pt>
                <c:pt idx="1">
                  <c:v>3.619648806931532</c:v>
                </c:pt>
                <c:pt idx="2">
                  <c:v>6.426209463777616</c:v>
                </c:pt>
                <c:pt idx="3">
                  <c:v>11.05611791313162</c:v>
                </c:pt>
                <c:pt idx="4">
                  <c:v>18.163988634095436</c:v>
                </c:pt>
                <c:pt idx="5">
                  <c:v>28.053593285671617</c:v>
                </c:pt>
                <c:pt idx="6">
                  <c:v>40.26704577288086</c:v>
                </c:pt>
                <c:pt idx="7">
                  <c:v>53.600845206853485</c:v>
                </c:pt>
                <c:pt idx="8">
                  <c:v>66.72144527809323</c:v>
                </c:pt>
                <c:pt idx="9">
                  <c:v>78.81776579300958</c:v>
                </c:pt>
                <c:pt idx="10">
                  <c:v>89.7418835183337</c:v>
                </c:pt>
                <c:pt idx="11">
                  <c:v>99.75533624639642</c:v>
                </c:pt>
                <c:pt idx="12">
                  <c:v>109.24556088421947</c:v>
                </c:pt>
                <c:pt idx="13">
                  <c:v>118.57089895754106</c:v>
                </c:pt>
                <c:pt idx="14">
                  <c:v>128.01327378202538</c:v>
                </c:pt>
              </c:numCache>
            </c:numRef>
          </c:yVal>
          <c:smooth val="0"/>
        </c:ser>
        <c:axId val="3816711"/>
        <c:axId val="34350400"/>
      </c:scatterChart>
      <c:valAx>
        <c:axId val="38167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AoV (deg)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4350400"/>
        <c:crosses val="autoZero"/>
        <c:crossBetween val="midCat"/>
        <c:dispUnits/>
      </c:valAx>
      <c:valAx>
        <c:axId val="343504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d*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3816711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95250</xdr:rowOff>
    </xdr:from>
    <xdr:to>
      <xdr:col>8</xdr:col>
      <xdr:colOff>180975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57175"/>
        <a:ext cx="57435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361950</xdr:colOff>
      <xdr:row>20</xdr:row>
      <xdr:rowOff>66675</xdr:rowOff>
    </xdr:from>
    <xdr:to>
      <xdr:col>8</xdr:col>
      <xdr:colOff>9525</xdr:colOff>
      <xdr:row>21</xdr:row>
      <xdr:rowOff>114300</xdr:rowOff>
    </xdr:to>
    <xdr:sp>
      <xdr:nvSpPr>
        <xdr:cNvPr id="2" name="TextBox 10"/>
        <xdr:cNvSpPr txBox="1">
          <a:spLocks noChangeAspect="1" noChangeArrowheads="1"/>
        </xdr:cNvSpPr>
      </xdr:nvSpPr>
      <xdr:spPr>
        <a:xfrm>
          <a:off x="5314950" y="330517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2.8</a:t>
          </a:r>
        </a:p>
      </xdr:txBody>
    </xdr:sp>
    <xdr:clientData/>
  </xdr:twoCellAnchor>
  <xdr:twoCellAnchor>
    <xdr:from>
      <xdr:col>7</xdr:col>
      <xdr:colOff>361950</xdr:colOff>
      <xdr:row>17</xdr:row>
      <xdr:rowOff>104775</xdr:rowOff>
    </xdr:from>
    <xdr:to>
      <xdr:col>8</xdr:col>
      <xdr:colOff>9525</xdr:colOff>
      <xdr:row>18</xdr:row>
      <xdr:rowOff>152400</xdr:rowOff>
    </xdr:to>
    <xdr:sp>
      <xdr:nvSpPr>
        <xdr:cNvPr id="3" name="TextBox 11"/>
        <xdr:cNvSpPr txBox="1">
          <a:spLocks noChangeAspect="1" noChangeArrowheads="1"/>
        </xdr:cNvSpPr>
      </xdr:nvSpPr>
      <xdr:spPr>
        <a:xfrm>
          <a:off x="5314950" y="28575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7</xdr:col>
      <xdr:colOff>361950</xdr:colOff>
      <xdr:row>11</xdr:row>
      <xdr:rowOff>142875</xdr:rowOff>
    </xdr:from>
    <xdr:to>
      <xdr:col>8</xdr:col>
      <xdr:colOff>9525</xdr:colOff>
      <xdr:row>13</xdr:row>
      <xdr:rowOff>28575</xdr:rowOff>
    </xdr:to>
    <xdr:sp>
      <xdr:nvSpPr>
        <xdr:cNvPr id="4" name="TextBox 12"/>
        <xdr:cNvSpPr txBox="1">
          <a:spLocks noChangeAspect="1" noChangeArrowheads="1"/>
        </xdr:cNvSpPr>
      </xdr:nvSpPr>
      <xdr:spPr>
        <a:xfrm>
          <a:off x="5314950" y="19240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Av</a:t>
          </a:r>
        </a:p>
      </xdr:txBody>
    </xdr:sp>
    <xdr:clientData/>
  </xdr:twoCellAnchor>
  <xdr:twoCellAnchor>
    <xdr:from>
      <xdr:col>5</xdr:col>
      <xdr:colOff>590550</xdr:colOff>
      <xdr:row>21</xdr:row>
      <xdr:rowOff>123825</xdr:rowOff>
    </xdr:from>
    <xdr:to>
      <xdr:col>6</xdr:col>
      <xdr:colOff>600075</xdr:colOff>
      <xdr:row>23</xdr:row>
      <xdr:rowOff>19050</xdr:rowOff>
    </xdr:to>
    <xdr:sp>
      <xdr:nvSpPr>
        <xdr:cNvPr id="5" name="TextBox 15"/>
        <xdr:cNvSpPr txBox="1">
          <a:spLocks noChangeAspect="1" noChangeArrowheads="1"/>
        </xdr:cNvSpPr>
      </xdr:nvSpPr>
      <xdr:spPr>
        <a:xfrm>
          <a:off x="4324350" y="3524250"/>
          <a:ext cx="6191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fast</a:t>
          </a:r>
        </a:p>
      </xdr:txBody>
    </xdr:sp>
    <xdr:clientData/>
  </xdr:twoCellAnchor>
  <xdr:twoCellAnchor>
    <xdr:from>
      <xdr:col>5</xdr:col>
      <xdr:colOff>409575</xdr:colOff>
      <xdr:row>19</xdr:row>
      <xdr:rowOff>0</xdr:rowOff>
    </xdr:from>
    <xdr:to>
      <xdr:col>6</xdr:col>
      <xdr:colOff>552450</xdr:colOff>
      <xdr:row>20</xdr:row>
      <xdr:rowOff>57150</xdr:rowOff>
    </xdr:to>
    <xdr:sp>
      <xdr:nvSpPr>
        <xdr:cNvPr id="6" name="TextBox 16"/>
        <xdr:cNvSpPr txBox="1">
          <a:spLocks noChangeAspect="1" noChangeArrowheads="1"/>
        </xdr:cNvSpPr>
      </xdr:nvSpPr>
      <xdr:spPr>
        <a:xfrm>
          <a:off x="4143375" y="3076575"/>
          <a:ext cx="7524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>
    <xdr:from>
      <xdr:col>5</xdr:col>
      <xdr:colOff>190500</xdr:colOff>
      <xdr:row>16</xdr:row>
      <xdr:rowOff>0</xdr:rowOff>
    </xdr:from>
    <xdr:to>
      <xdr:col>6</xdr:col>
      <xdr:colOff>314325</xdr:colOff>
      <xdr:row>17</xdr:row>
      <xdr:rowOff>57150</xdr:rowOff>
    </xdr:to>
    <xdr:sp>
      <xdr:nvSpPr>
        <xdr:cNvPr id="7" name="TextBox 17"/>
        <xdr:cNvSpPr txBox="1">
          <a:spLocks noChangeAspect="1" noChangeArrowheads="1"/>
        </xdr:cNvSpPr>
      </xdr:nvSpPr>
      <xdr:spPr>
        <a:xfrm>
          <a:off x="3924300" y="2590800"/>
          <a:ext cx="7334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fair</a:t>
          </a:r>
        </a:p>
      </xdr:txBody>
    </xdr:sp>
    <xdr:clientData/>
  </xdr:twoCellAnchor>
  <xdr:twoCellAnchor>
    <xdr:from>
      <xdr:col>5</xdr:col>
      <xdr:colOff>57150</xdr:colOff>
      <xdr:row>12</xdr:row>
      <xdr:rowOff>85725</xdr:rowOff>
    </xdr:from>
    <xdr:to>
      <xdr:col>6</xdr:col>
      <xdr:colOff>85725</xdr:colOff>
      <xdr:row>13</xdr:row>
      <xdr:rowOff>142875</xdr:rowOff>
    </xdr:to>
    <xdr:sp>
      <xdr:nvSpPr>
        <xdr:cNvPr id="8" name="TextBox 18"/>
        <xdr:cNvSpPr txBox="1">
          <a:spLocks noChangeAspect="1" noChangeArrowheads="1"/>
        </xdr:cNvSpPr>
      </xdr:nvSpPr>
      <xdr:spPr>
        <a:xfrm>
          <a:off x="3790950" y="2028825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slow</a:t>
          </a:r>
        </a:p>
      </xdr:txBody>
    </xdr:sp>
    <xdr:clientData/>
  </xdr:twoCellAnchor>
  <xdr:twoCellAnchor>
    <xdr:from>
      <xdr:col>1</xdr:col>
      <xdr:colOff>9525</xdr:colOff>
      <xdr:row>47</xdr:row>
      <xdr:rowOff>47625</xdr:rowOff>
    </xdr:from>
    <xdr:to>
      <xdr:col>6</xdr:col>
      <xdr:colOff>171450</xdr:colOff>
      <xdr:row>51</xdr:row>
      <xdr:rowOff>0</xdr:rowOff>
    </xdr:to>
    <xdr:sp>
      <xdr:nvSpPr>
        <xdr:cNvPr id="9" name="TextBox 19"/>
        <xdr:cNvSpPr txBox="1">
          <a:spLocks noChangeArrowheads="1"/>
        </xdr:cNvSpPr>
      </xdr:nvSpPr>
      <xdr:spPr>
        <a:xfrm>
          <a:off x="885825" y="7677150"/>
          <a:ext cx="3629025" cy="600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* Lens speed zones © are based only on lens geometry:   
  larger aperature (smaller f/) admits more light; quality   
  of optics is not related to aperature speed zone.</a:t>
          </a:r>
        </a:p>
      </xdr:txBody>
    </xdr:sp>
    <xdr:clientData/>
  </xdr:twoCellAnchor>
  <xdr:twoCellAnchor>
    <xdr:from>
      <xdr:col>1</xdr:col>
      <xdr:colOff>28575</xdr:colOff>
      <xdr:row>14</xdr:row>
      <xdr:rowOff>76200</xdr:rowOff>
    </xdr:from>
    <xdr:to>
      <xdr:col>7</xdr:col>
      <xdr:colOff>276225</xdr:colOff>
      <xdr:row>24</xdr:row>
      <xdr:rowOff>114300</xdr:rowOff>
    </xdr:to>
    <xdr:grpSp>
      <xdr:nvGrpSpPr>
        <xdr:cNvPr id="10" name="Group 35"/>
        <xdr:cNvGrpSpPr>
          <a:grpSpLocks/>
        </xdr:cNvGrpSpPr>
      </xdr:nvGrpSpPr>
      <xdr:grpSpPr>
        <a:xfrm>
          <a:off x="904875" y="2343150"/>
          <a:ext cx="4324350" cy="1657350"/>
          <a:chOff x="121" y="242"/>
          <a:chExt cx="359" cy="173"/>
        </a:xfrm>
        <a:solidFill>
          <a:srgbClr val="FFFFFF"/>
        </a:solidFill>
      </xdr:grpSpPr>
      <xdr:sp>
        <xdr:nvSpPr>
          <xdr:cNvPr id="11" name="Line 5"/>
          <xdr:cNvSpPr>
            <a:spLocks noChangeAspect="1"/>
          </xdr:cNvSpPr>
        </xdr:nvSpPr>
        <xdr:spPr>
          <a:xfrm flipH="1">
            <a:off x="121" y="242"/>
            <a:ext cx="3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Line 7"/>
          <xdr:cNvSpPr>
            <a:spLocks noChangeAspect="1"/>
          </xdr:cNvSpPr>
        </xdr:nvSpPr>
        <xdr:spPr>
          <a:xfrm flipH="1">
            <a:off x="121" y="358"/>
            <a:ext cx="3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3" name="Line 8"/>
          <xdr:cNvSpPr>
            <a:spLocks noChangeAspect="1"/>
          </xdr:cNvSpPr>
        </xdr:nvSpPr>
        <xdr:spPr>
          <a:xfrm flipH="1">
            <a:off x="121" y="309"/>
            <a:ext cx="3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Line 27"/>
          <xdr:cNvSpPr>
            <a:spLocks noChangeAspect="1"/>
          </xdr:cNvSpPr>
        </xdr:nvSpPr>
        <xdr:spPr>
          <a:xfrm flipH="1">
            <a:off x="121" y="391"/>
            <a:ext cx="3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Line 28"/>
          <xdr:cNvSpPr>
            <a:spLocks noChangeAspect="1"/>
          </xdr:cNvSpPr>
        </xdr:nvSpPr>
        <xdr:spPr>
          <a:xfrm flipH="1">
            <a:off x="121" y="415"/>
            <a:ext cx="359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</xdr:col>
      <xdr:colOff>361950</xdr:colOff>
      <xdr:row>24</xdr:row>
      <xdr:rowOff>0</xdr:rowOff>
    </xdr:from>
    <xdr:to>
      <xdr:col>8</xdr:col>
      <xdr:colOff>9525</xdr:colOff>
      <xdr:row>25</xdr:row>
      <xdr:rowOff>47625</xdr:rowOff>
    </xdr:to>
    <xdr:sp>
      <xdr:nvSpPr>
        <xdr:cNvPr id="16" name="TextBox 30"/>
        <xdr:cNvSpPr txBox="1">
          <a:spLocks noChangeAspect="1" noChangeArrowheads="1"/>
        </xdr:cNvSpPr>
      </xdr:nvSpPr>
      <xdr:spPr>
        <a:xfrm>
          <a:off x="5314950" y="388620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1.4</a:t>
          </a:r>
        </a:p>
      </xdr:txBody>
    </xdr:sp>
    <xdr:clientData/>
  </xdr:twoCellAnchor>
  <xdr:twoCellAnchor>
    <xdr:from>
      <xdr:col>7</xdr:col>
      <xdr:colOff>361950</xdr:colOff>
      <xdr:row>22</xdr:row>
      <xdr:rowOff>66675</xdr:rowOff>
    </xdr:from>
    <xdr:to>
      <xdr:col>8</xdr:col>
      <xdr:colOff>9525</xdr:colOff>
      <xdr:row>23</xdr:row>
      <xdr:rowOff>114300</xdr:rowOff>
    </xdr:to>
    <xdr:sp>
      <xdr:nvSpPr>
        <xdr:cNvPr id="17" name="TextBox 31"/>
        <xdr:cNvSpPr txBox="1">
          <a:spLocks noChangeAspect="1" noChangeArrowheads="1"/>
        </xdr:cNvSpPr>
      </xdr:nvSpPr>
      <xdr:spPr>
        <a:xfrm>
          <a:off x="5314950" y="3629025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361950</xdr:colOff>
      <xdr:row>13</xdr:row>
      <xdr:rowOff>85725</xdr:rowOff>
    </xdr:from>
    <xdr:to>
      <xdr:col>8</xdr:col>
      <xdr:colOff>9525</xdr:colOff>
      <xdr:row>14</xdr:row>
      <xdr:rowOff>133350</xdr:rowOff>
    </xdr:to>
    <xdr:sp>
      <xdr:nvSpPr>
        <xdr:cNvPr id="18" name="TextBox 34"/>
        <xdr:cNvSpPr txBox="1">
          <a:spLocks noChangeAspect="1" noChangeArrowheads="1"/>
        </xdr:cNvSpPr>
      </xdr:nvSpPr>
      <xdr:spPr>
        <a:xfrm>
          <a:off x="5314950" y="2190750"/>
          <a:ext cx="257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5.6</a:t>
          </a:r>
        </a:p>
      </xdr:txBody>
    </xdr:sp>
    <xdr:clientData/>
  </xdr:twoCellAnchor>
  <xdr:twoCellAnchor editAs="absolute">
    <xdr:from>
      <xdr:col>3</xdr:col>
      <xdr:colOff>171450</xdr:colOff>
      <xdr:row>4</xdr:row>
      <xdr:rowOff>104775</xdr:rowOff>
    </xdr:from>
    <xdr:to>
      <xdr:col>5</xdr:col>
      <xdr:colOff>161925</xdr:colOff>
      <xdr:row>6</xdr:row>
      <xdr:rowOff>57150</xdr:rowOff>
    </xdr:to>
    <xdr:sp>
      <xdr:nvSpPr>
        <xdr:cNvPr id="19" name="TextBox 38"/>
        <xdr:cNvSpPr txBox="1">
          <a:spLocks noChangeAspect="1" noChangeArrowheads="1"/>
        </xdr:cNvSpPr>
      </xdr:nvSpPr>
      <xdr:spPr>
        <a:xfrm>
          <a:off x="1857375" y="752475"/>
          <a:ext cx="2038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Lens Speed Zones</a:t>
          </a:r>
        </a:p>
      </xdr:txBody>
    </xdr:sp>
    <xdr:clientData/>
  </xdr:twoCellAnchor>
  <xdr:twoCellAnchor editAs="absolute">
    <xdr:from>
      <xdr:col>0</xdr:col>
      <xdr:colOff>723900</xdr:colOff>
      <xdr:row>34</xdr:row>
      <xdr:rowOff>47625</xdr:rowOff>
    </xdr:from>
    <xdr:to>
      <xdr:col>0</xdr:col>
      <xdr:colOff>800100</xdr:colOff>
      <xdr:row>34</xdr:row>
      <xdr:rowOff>123825</xdr:rowOff>
    </xdr:to>
    <xdr:sp>
      <xdr:nvSpPr>
        <xdr:cNvPr id="20" name="Oval 39"/>
        <xdr:cNvSpPr>
          <a:spLocks/>
        </xdr:cNvSpPr>
      </xdr:nvSpPr>
      <xdr:spPr>
        <a:xfrm>
          <a:off x="723900" y="5562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35</xdr:row>
      <xdr:rowOff>28575</xdr:rowOff>
    </xdr:from>
    <xdr:to>
      <xdr:col>0</xdr:col>
      <xdr:colOff>800100</xdr:colOff>
      <xdr:row>35</xdr:row>
      <xdr:rowOff>104775</xdr:rowOff>
    </xdr:to>
    <xdr:sp>
      <xdr:nvSpPr>
        <xdr:cNvPr id="21" name="Oval 40"/>
        <xdr:cNvSpPr>
          <a:spLocks/>
        </xdr:cNvSpPr>
      </xdr:nvSpPr>
      <xdr:spPr>
        <a:xfrm>
          <a:off x="723900" y="57150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36</xdr:row>
      <xdr:rowOff>28575</xdr:rowOff>
    </xdr:from>
    <xdr:to>
      <xdr:col>0</xdr:col>
      <xdr:colOff>800100</xdr:colOff>
      <xdr:row>36</xdr:row>
      <xdr:rowOff>104775</xdr:rowOff>
    </xdr:to>
    <xdr:sp>
      <xdr:nvSpPr>
        <xdr:cNvPr id="22" name="Oval 41"/>
        <xdr:cNvSpPr>
          <a:spLocks/>
        </xdr:cNvSpPr>
      </xdr:nvSpPr>
      <xdr:spPr>
        <a:xfrm>
          <a:off x="723900" y="587692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37</xdr:row>
      <xdr:rowOff>38100</xdr:rowOff>
    </xdr:from>
    <xdr:to>
      <xdr:col>0</xdr:col>
      <xdr:colOff>800100</xdr:colOff>
      <xdr:row>37</xdr:row>
      <xdr:rowOff>114300</xdr:rowOff>
    </xdr:to>
    <xdr:sp>
      <xdr:nvSpPr>
        <xdr:cNvPr id="23" name="AutoShape 44"/>
        <xdr:cNvSpPr>
          <a:spLocks/>
        </xdr:cNvSpPr>
      </xdr:nvSpPr>
      <xdr:spPr>
        <a:xfrm>
          <a:off x="723900" y="6048375"/>
          <a:ext cx="762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38</xdr:row>
      <xdr:rowOff>38100</xdr:rowOff>
    </xdr:from>
    <xdr:to>
      <xdr:col>0</xdr:col>
      <xdr:colOff>800100</xdr:colOff>
      <xdr:row>38</xdr:row>
      <xdr:rowOff>114300</xdr:rowOff>
    </xdr:to>
    <xdr:sp>
      <xdr:nvSpPr>
        <xdr:cNvPr id="24" name="AutoShape 45"/>
        <xdr:cNvSpPr>
          <a:spLocks/>
        </xdr:cNvSpPr>
      </xdr:nvSpPr>
      <xdr:spPr>
        <a:xfrm>
          <a:off x="723900" y="6210300"/>
          <a:ext cx="7620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39</xdr:row>
      <xdr:rowOff>38100</xdr:rowOff>
    </xdr:from>
    <xdr:to>
      <xdr:col>0</xdr:col>
      <xdr:colOff>800100</xdr:colOff>
      <xdr:row>39</xdr:row>
      <xdr:rowOff>114300</xdr:rowOff>
    </xdr:to>
    <xdr:sp>
      <xdr:nvSpPr>
        <xdr:cNvPr id="25" name="AutoShape 46"/>
        <xdr:cNvSpPr>
          <a:spLocks/>
        </xdr:cNvSpPr>
      </xdr:nvSpPr>
      <xdr:spPr>
        <a:xfrm>
          <a:off x="723900" y="6372225"/>
          <a:ext cx="76200" cy="76200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40</xdr:row>
      <xdr:rowOff>38100</xdr:rowOff>
    </xdr:from>
    <xdr:to>
      <xdr:col>0</xdr:col>
      <xdr:colOff>800100</xdr:colOff>
      <xdr:row>40</xdr:row>
      <xdr:rowOff>114300</xdr:rowOff>
    </xdr:to>
    <xdr:sp>
      <xdr:nvSpPr>
        <xdr:cNvPr id="26" name="Rectangle 47"/>
        <xdr:cNvSpPr>
          <a:spLocks/>
        </xdr:cNvSpPr>
      </xdr:nvSpPr>
      <xdr:spPr>
        <a:xfrm>
          <a:off x="723900" y="6534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41</xdr:row>
      <xdr:rowOff>38100</xdr:rowOff>
    </xdr:from>
    <xdr:to>
      <xdr:col>0</xdr:col>
      <xdr:colOff>800100</xdr:colOff>
      <xdr:row>41</xdr:row>
      <xdr:rowOff>114300</xdr:rowOff>
    </xdr:to>
    <xdr:sp>
      <xdr:nvSpPr>
        <xdr:cNvPr id="27" name="Rectangle 48"/>
        <xdr:cNvSpPr>
          <a:spLocks/>
        </xdr:cNvSpPr>
      </xdr:nvSpPr>
      <xdr:spPr>
        <a:xfrm>
          <a:off x="723900" y="66960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42</xdr:row>
      <xdr:rowOff>38100</xdr:rowOff>
    </xdr:from>
    <xdr:to>
      <xdr:col>0</xdr:col>
      <xdr:colOff>800100</xdr:colOff>
      <xdr:row>42</xdr:row>
      <xdr:rowOff>114300</xdr:rowOff>
    </xdr:to>
    <xdr:sp>
      <xdr:nvSpPr>
        <xdr:cNvPr id="28" name="Rectangle 49"/>
        <xdr:cNvSpPr>
          <a:spLocks/>
        </xdr:cNvSpPr>
      </xdr:nvSpPr>
      <xdr:spPr>
        <a:xfrm>
          <a:off x="723900" y="6858000"/>
          <a:ext cx="762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43</xdr:row>
      <xdr:rowOff>28575</xdr:rowOff>
    </xdr:from>
    <xdr:to>
      <xdr:col>0</xdr:col>
      <xdr:colOff>819150</xdr:colOff>
      <xdr:row>43</xdr:row>
      <xdr:rowOff>123825</xdr:rowOff>
    </xdr:to>
    <xdr:sp>
      <xdr:nvSpPr>
        <xdr:cNvPr id="29" name="AutoShape 50"/>
        <xdr:cNvSpPr>
          <a:spLocks/>
        </xdr:cNvSpPr>
      </xdr:nvSpPr>
      <xdr:spPr>
        <a:xfrm>
          <a:off x="723900" y="7010400"/>
          <a:ext cx="95250" cy="952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44</xdr:row>
      <xdr:rowOff>38100</xdr:rowOff>
    </xdr:from>
    <xdr:to>
      <xdr:col>0</xdr:col>
      <xdr:colOff>819150</xdr:colOff>
      <xdr:row>44</xdr:row>
      <xdr:rowOff>133350</xdr:rowOff>
    </xdr:to>
    <xdr:sp>
      <xdr:nvSpPr>
        <xdr:cNvPr id="30" name="AutoShape 51"/>
        <xdr:cNvSpPr>
          <a:spLocks/>
        </xdr:cNvSpPr>
      </xdr:nvSpPr>
      <xdr:spPr>
        <a:xfrm>
          <a:off x="723900" y="7181850"/>
          <a:ext cx="95250" cy="9525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723900</xdr:colOff>
      <xdr:row>45</xdr:row>
      <xdr:rowOff>38100</xdr:rowOff>
    </xdr:from>
    <xdr:to>
      <xdr:col>0</xdr:col>
      <xdr:colOff>819150</xdr:colOff>
      <xdr:row>45</xdr:row>
      <xdr:rowOff>133350</xdr:rowOff>
    </xdr:to>
    <xdr:sp>
      <xdr:nvSpPr>
        <xdr:cNvPr id="31" name="AutoShape 52"/>
        <xdr:cNvSpPr>
          <a:spLocks/>
        </xdr:cNvSpPr>
      </xdr:nvSpPr>
      <xdr:spPr>
        <a:xfrm>
          <a:off x="723900" y="7343775"/>
          <a:ext cx="95250" cy="95250"/>
        </a:xfrm>
        <a:prstGeom prst="diamond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266700</xdr:colOff>
      <xdr:row>10</xdr:row>
      <xdr:rowOff>104775</xdr:rowOff>
    </xdr:from>
    <xdr:to>
      <xdr:col>0</xdr:col>
      <xdr:colOff>590550</xdr:colOff>
      <xdr:row>12</xdr:row>
      <xdr:rowOff>0</xdr:rowOff>
    </xdr:to>
    <xdr:sp>
      <xdr:nvSpPr>
        <xdr:cNvPr id="32" name="TextBox 53"/>
        <xdr:cNvSpPr txBox="1">
          <a:spLocks noChangeAspect="1" noChangeArrowheads="1"/>
        </xdr:cNvSpPr>
      </xdr:nvSpPr>
      <xdr:spPr>
        <a:xfrm>
          <a:off x="266700" y="1724025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1</xdr:row>
      <xdr:rowOff>95250</xdr:rowOff>
    </xdr:from>
    <xdr:to>
      <xdr:col>8</xdr:col>
      <xdr:colOff>561975</xdr:colOff>
      <xdr:row>32</xdr:row>
      <xdr:rowOff>95250</xdr:rowOff>
    </xdr:to>
    <xdr:graphicFrame>
      <xdr:nvGraphicFramePr>
        <xdr:cNvPr id="1" name="Chart 1"/>
        <xdr:cNvGraphicFramePr/>
      </xdr:nvGraphicFramePr>
      <xdr:xfrm>
        <a:off x="0" y="257175"/>
        <a:ext cx="6400800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1</xdr:col>
      <xdr:colOff>85725</xdr:colOff>
      <xdr:row>15</xdr:row>
      <xdr:rowOff>57150</xdr:rowOff>
    </xdr:from>
    <xdr:to>
      <xdr:col>7</xdr:col>
      <xdr:colOff>542925</xdr:colOff>
      <xdr:row>24</xdr:row>
      <xdr:rowOff>114300</xdr:rowOff>
    </xdr:to>
    <xdr:grpSp>
      <xdr:nvGrpSpPr>
        <xdr:cNvPr id="2" name="Group 4"/>
        <xdr:cNvGrpSpPr>
          <a:grpSpLocks/>
        </xdr:cNvGrpSpPr>
      </xdr:nvGrpSpPr>
      <xdr:grpSpPr>
        <a:xfrm>
          <a:off x="933450" y="2486025"/>
          <a:ext cx="4838700" cy="1514475"/>
          <a:chOff x="193" y="261"/>
          <a:chExt cx="522" cy="159"/>
        </a:xfrm>
        <a:solidFill>
          <a:srgbClr val="FFFFFF"/>
        </a:solidFill>
      </xdr:grpSpPr>
      <xdr:sp>
        <xdr:nvSpPr>
          <xdr:cNvPr id="3" name="Line 5"/>
          <xdr:cNvSpPr>
            <a:spLocks noChangeAspect="1"/>
          </xdr:cNvSpPr>
        </xdr:nvSpPr>
        <xdr:spPr>
          <a:xfrm flipH="1">
            <a:off x="193" y="366"/>
            <a:ext cx="5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Line 6"/>
          <xdr:cNvSpPr>
            <a:spLocks noChangeAspect="1"/>
          </xdr:cNvSpPr>
        </xdr:nvSpPr>
        <xdr:spPr>
          <a:xfrm flipH="1">
            <a:off x="193" y="261"/>
            <a:ext cx="5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Line 7"/>
          <xdr:cNvSpPr>
            <a:spLocks noChangeAspect="1"/>
          </xdr:cNvSpPr>
        </xdr:nvSpPr>
        <xdr:spPr>
          <a:xfrm flipH="1">
            <a:off x="193" y="420"/>
            <a:ext cx="5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Line 8"/>
          <xdr:cNvSpPr>
            <a:spLocks noChangeAspect="1"/>
          </xdr:cNvSpPr>
        </xdr:nvSpPr>
        <xdr:spPr>
          <a:xfrm flipH="1">
            <a:off x="193" y="397"/>
            <a:ext cx="5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Line 9"/>
          <xdr:cNvSpPr>
            <a:spLocks noChangeAspect="1"/>
          </xdr:cNvSpPr>
        </xdr:nvSpPr>
        <xdr:spPr>
          <a:xfrm flipH="1">
            <a:off x="193" y="320"/>
            <a:ext cx="522" cy="0"/>
          </a:xfrm>
          <a:prstGeom prst="line">
            <a:avLst/>
          </a:prstGeom>
          <a:noFill/>
          <a:ln w="1270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</xdr:col>
      <xdr:colOff>85725</xdr:colOff>
      <xdr:row>24</xdr:row>
      <xdr:rowOff>19050</xdr:rowOff>
    </xdr:from>
    <xdr:to>
      <xdr:col>8</xdr:col>
      <xdr:colOff>323850</xdr:colOff>
      <xdr:row>25</xdr:row>
      <xdr:rowOff>66675</xdr:rowOff>
    </xdr:to>
    <xdr:sp>
      <xdr:nvSpPr>
        <xdr:cNvPr id="8" name="TextBox 10"/>
        <xdr:cNvSpPr txBox="1">
          <a:spLocks noChangeAspect="1" noChangeArrowheads="1"/>
        </xdr:cNvSpPr>
      </xdr:nvSpPr>
      <xdr:spPr>
        <a:xfrm>
          <a:off x="5924550" y="390525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2.8</a:t>
          </a:r>
        </a:p>
      </xdr:txBody>
    </xdr:sp>
    <xdr:clientData/>
  </xdr:twoCellAnchor>
  <xdr:twoCellAnchor editAs="absolute">
    <xdr:from>
      <xdr:col>8</xdr:col>
      <xdr:colOff>85725</xdr:colOff>
      <xdr:row>22</xdr:row>
      <xdr:rowOff>95250</xdr:rowOff>
    </xdr:from>
    <xdr:to>
      <xdr:col>8</xdr:col>
      <xdr:colOff>323850</xdr:colOff>
      <xdr:row>23</xdr:row>
      <xdr:rowOff>142875</xdr:rowOff>
    </xdr:to>
    <xdr:sp>
      <xdr:nvSpPr>
        <xdr:cNvPr id="9" name="TextBox 11"/>
        <xdr:cNvSpPr txBox="1">
          <a:spLocks noChangeAspect="1" noChangeArrowheads="1"/>
        </xdr:cNvSpPr>
      </xdr:nvSpPr>
      <xdr:spPr>
        <a:xfrm>
          <a:off x="5924550" y="36576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 editAs="absolute">
    <xdr:from>
      <xdr:col>8</xdr:col>
      <xdr:colOff>85725</xdr:colOff>
      <xdr:row>20</xdr:row>
      <xdr:rowOff>114300</xdr:rowOff>
    </xdr:from>
    <xdr:to>
      <xdr:col>8</xdr:col>
      <xdr:colOff>323850</xdr:colOff>
      <xdr:row>22</xdr:row>
      <xdr:rowOff>0</xdr:rowOff>
    </xdr:to>
    <xdr:sp>
      <xdr:nvSpPr>
        <xdr:cNvPr id="10" name="TextBox 12"/>
        <xdr:cNvSpPr txBox="1">
          <a:spLocks noChangeAspect="1" noChangeArrowheads="1"/>
        </xdr:cNvSpPr>
      </xdr:nvSpPr>
      <xdr:spPr>
        <a:xfrm>
          <a:off x="5924550" y="3352800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5.6</a:t>
          </a:r>
        </a:p>
      </xdr:txBody>
    </xdr:sp>
    <xdr:clientData/>
  </xdr:twoCellAnchor>
  <xdr:twoCellAnchor editAs="absolute">
    <xdr:from>
      <xdr:col>8</xdr:col>
      <xdr:colOff>85725</xdr:colOff>
      <xdr:row>18</xdr:row>
      <xdr:rowOff>28575</xdr:rowOff>
    </xdr:from>
    <xdr:to>
      <xdr:col>8</xdr:col>
      <xdr:colOff>323850</xdr:colOff>
      <xdr:row>19</xdr:row>
      <xdr:rowOff>76200</xdr:rowOff>
    </xdr:to>
    <xdr:sp>
      <xdr:nvSpPr>
        <xdr:cNvPr id="11" name="TextBox 13"/>
        <xdr:cNvSpPr txBox="1">
          <a:spLocks noChangeAspect="1" noChangeArrowheads="1"/>
        </xdr:cNvSpPr>
      </xdr:nvSpPr>
      <xdr:spPr>
        <a:xfrm>
          <a:off x="5924550" y="29432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8</a:t>
          </a:r>
        </a:p>
      </xdr:txBody>
    </xdr:sp>
    <xdr:clientData/>
  </xdr:twoCellAnchor>
  <xdr:twoCellAnchor editAs="absolute">
    <xdr:from>
      <xdr:col>8</xdr:col>
      <xdr:colOff>85725</xdr:colOff>
      <xdr:row>14</xdr:row>
      <xdr:rowOff>142875</xdr:rowOff>
    </xdr:from>
    <xdr:to>
      <xdr:col>8</xdr:col>
      <xdr:colOff>323850</xdr:colOff>
      <xdr:row>16</xdr:row>
      <xdr:rowOff>28575</xdr:rowOff>
    </xdr:to>
    <xdr:sp>
      <xdr:nvSpPr>
        <xdr:cNvPr id="12" name="TextBox 14"/>
        <xdr:cNvSpPr txBox="1">
          <a:spLocks noChangeAspect="1" noChangeArrowheads="1"/>
        </xdr:cNvSpPr>
      </xdr:nvSpPr>
      <xdr:spPr>
        <a:xfrm>
          <a:off x="5924550" y="2409825"/>
          <a:ext cx="238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00" b="0" i="0" u="none" baseline="0">
              <a:latin typeface="Arial"/>
              <a:ea typeface="Arial"/>
              <a:cs typeface="Arial"/>
            </a:rPr>
            <a:t>11</a:t>
          </a:r>
        </a:p>
      </xdr:txBody>
    </xdr:sp>
    <xdr:clientData/>
  </xdr:twoCellAnchor>
  <xdr:twoCellAnchor editAs="absolute">
    <xdr:from>
      <xdr:col>6</xdr:col>
      <xdr:colOff>266700</xdr:colOff>
      <xdr:row>19</xdr:row>
      <xdr:rowOff>104775</xdr:rowOff>
    </xdr:from>
    <xdr:to>
      <xdr:col>8</xdr:col>
      <xdr:colOff>104775</xdr:colOff>
      <xdr:row>21</xdr:row>
      <xdr:rowOff>0</xdr:rowOff>
    </xdr:to>
    <xdr:sp>
      <xdr:nvSpPr>
        <xdr:cNvPr id="13" name="TextBox 15"/>
        <xdr:cNvSpPr txBox="1">
          <a:spLocks noChangeAspect="1" noChangeArrowheads="1"/>
        </xdr:cNvSpPr>
      </xdr:nvSpPr>
      <xdr:spPr>
        <a:xfrm>
          <a:off x="4886325" y="3181350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fast</a:t>
          </a:r>
        </a:p>
      </xdr:txBody>
    </xdr:sp>
    <xdr:clientData/>
  </xdr:twoCellAnchor>
  <xdr:twoCellAnchor editAs="absolute">
    <xdr:from>
      <xdr:col>5</xdr:col>
      <xdr:colOff>600075</xdr:colOff>
      <xdr:row>16</xdr:row>
      <xdr:rowOff>152400</xdr:rowOff>
    </xdr:from>
    <xdr:to>
      <xdr:col>7</xdr:col>
      <xdr:colOff>438150</xdr:colOff>
      <xdr:row>18</xdr:row>
      <xdr:rowOff>47625</xdr:rowOff>
    </xdr:to>
    <xdr:sp>
      <xdr:nvSpPr>
        <xdr:cNvPr id="14" name="TextBox 16"/>
        <xdr:cNvSpPr txBox="1">
          <a:spLocks noChangeAspect="1" noChangeArrowheads="1"/>
        </xdr:cNvSpPr>
      </xdr:nvSpPr>
      <xdr:spPr>
        <a:xfrm>
          <a:off x="4610100" y="2743200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good</a:t>
          </a:r>
        </a:p>
      </xdr:txBody>
    </xdr:sp>
    <xdr:clientData/>
  </xdr:twoCellAnchor>
  <xdr:twoCellAnchor editAs="absolute">
    <xdr:from>
      <xdr:col>5</xdr:col>
      <xdr:colOff>171450</xdr:colOff>
      <xdr:row>13</xdr:row>
      <xdr:rowOff>95250</xdr:rowOff>
    </xdr:from>
    <xdr:to>
      <xdr:col>7</xdr:col>
      <xdr:colOff>9525</xdr:colOff>
      <xdr:row>14</xdr:row>
      <xdr:rowOff>152400</xdr:rowOff>
    </xdr:to>
    <xdr:sp>
      <xdr:nvSpPr>
        <xdr:cNvPr id="15" name="TextBox 17"/>
        <xdr:cNvSpPr txBox="1">
          <a:spLocks noChangeAspect="1" noChangeArrowheads="1"/>
        </xdr:cNvSpPr>
      </xdr:nvSpPr>
      <xdr:spPr>
        <a:xfrm>
          <a:off x="4181475" y="2200275"/>
          <a:ext cx="10572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fair</a:t>
          </a:r>
        </a:p>
      </xdr:txBody>
    </xdr:sp>
    <xdr:clientData/>
  </xdr:twoCellAnchor>
  <xdr:twoCellAnchor editAs="absolute">
    <xdr:from>
      <xdr:col>5</xdr:col>
      <xdr:colOff>19050</xdr:colOff>
      <xdr:row>10</xdr:row>
      <xdr:rowOff>47625</xdr:rowOff>
    </xdr:from>
    <xdr:to>
      <xdr:col>6</xdr:col>
      <xdr:colOff>180975</xdr:colOff>
      <xdr:row>11</xdr:row>
      <xdr:rowOff>104775</xdr:rowOff>
    </xdr:to>
    <xdr:sp>
      <xdr:nvSpPr>
        <xdr:cNvPr id="16" name="TextBox 18"/>
        <xdr:cNvSpPr txBox="1">
          <a:spLocks noChangeAspect="1" noChangeArrowheads="1"/>
        </xdr:cNvSpPr>
      </xdr:nvSpPr>
      <xdr:spPr>
        <a:xfrm>
          <a:off x="4029075" y="1666875"/>
          <a:ext cx="771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slow</a:t>
          </a:r>
        </a:p>
      </xdr:txBody>
    </xdr:sp>
    <xdr:clientData/>
  </xdr:twoCellAnchor>
  <xdr:twoCellAnchor editAs="absolute">
    <xdr:from>
      <xdr:col>1</xdr:col>
      <xdr:colOff>19050</xdr:colOff>
      <xdr:row>47</xdr:row>
      <xdr:rowOff>0</xdr:rowOff>
    </xdr:from>
    <xdr:to>
      <xdr:col>6</xdr:col>
      <xdr:colOff>28575</xdr:colOff>
      <xdr:row>51</xdr:row>
      <xdr:rowOff>19050</xdr:rowOff>
    </xdr:to>
    <xdr:sp>
      <xdr:nvSpPr>
        <xdr:cNvPr id="17" name="TextBox 19"/>
        <xdr:cNvSpPr txBox="1">
          <a:spLocks noChangeArrowheads="1"/>
        </xdr:cNvSpPr>
      </xdr:nvSpPr>
      <xdr:spPr>
        <a:xfrm>
          <a:off x="866775" y="7629525"/>
          <a:ext cx="3781425" cy="6667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36000" rIns="0" bIns="0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 * Lens speed zones©  are based only on lens geometry:  
  larger maximum aperature (smaller f/) admits more light; 
  quality of optics is not necessarily related to Av.</a:t>
          </a:r>
        </a:p>
      </xdr:txBody>
    </xdr:sp>
    <xdr:clientData/>
  </xdr:twoCellAnchor>
  <xdr:twoCellAnchor editAs="absolute">
    <xdr:from>
      <xdr:col>3</xdr:col>
      <xdr:colOff>361950</xdr:colOff>
      <xdr:row>5</xdr:row>
      <xdr:rowOff>0</xdr:rowOff>
    </xdr:from>
    <xdr:to>
      <xdr:col>5</xdr:col>
      <xdr:colOff>104775</xdr:colOff>
      <xdr:row>6</xdr:row>
      <xdr:rowOff>114300</xdr:rowOff>
    </xdr:to>
    <xdr:sp>
      <xdr:nvSpPr>
        <xdr:cNvPr id="18" name="TextBox 20"/>
        <xdr:cNvSpPr txBox="1">
          <a:spLocks noChangeAspect="1" noChangeArrowheads="1"/>
        </xdr:cNvSpPr>
      </xdr:nvSpPr>
      <xdr:spPr>
        <a:xfrm>
          <a:off x="2076450" y="809625"/>
          <a:ext cx="20383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1400" b="0" i="0" u="none" baseline="0">
              <a:latin typeface="Arial"/>
              <a:ea typeface="Arial"/>
              <a:cs typeface="Arial"/>
            </a:rPr>
            <a:t>Lens Speed Zones</a:t>
          </a:r>
        </a:p>
      </xdr:txBody>
    </xdr:sp>
    <xdr:clientData/>
  </xdr:twoCellAnchor>
  <xdr:twoCellAnchor editAs="absolute">
    <xdr:from>
      <xdr:col>0</xdr:col>
      <xdr:colOff>676275</xdr:colOff>
      <xdr:row>34</xdr:row>
      <xdr:rowOff>47625</xdr:rowOff>
    </xdr:from>
    <xdr:to>
      <xdr:col>0</xdr:col>
      <xdr:colOff>752475</xdr:colOff>
      <xdr:row>34</xdr:row>
      <xdr:rowOff>123825</xdr:rowOff>
    </xdr:to>
    <xdr:sp>
      <xdr:nvSpPr>
        <xdr:cNvPr id="19" name="Oval 21"/>
        <xdr:cNvSpPr>
          <a:spLocks/>
        </xdr:cNvSpPr>
      </xdr:nvSpPr>
      <xdr:spPr>
        <a:xfrm>
          <a:off x="676275" y="5562600"/>
          <a:ext cx="76200" cy="762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35</xdr:row>
      <xdr:rowOff>28575</xdr:rowOff>
    </xdr:from>
    <xdr:to>
      <xdr:col>0</xdr:col>
      <xdr:colOff>752475</xdr:colOff>
      <xdr:row>35</xdr:row>
      <xdr:rowOff>104775</xdr:rowOff>
    </xdr:to>
    <xdr:sp>
      <xdr:nvSpPr>
        <xdr:cNvPr id="20" name="Oval 22"/>
        <xdr:cNvSpPr>
          <a:spLocks/>
        </xdr:cNvSpPr>
      </xdr:nvSpPr>
      <xdr:spPr>
        <a:xfrm>
          <a:off x="676275" y="5715000"/>
          <a:ext cx="76200" cy="76200"/>
        </a:xfrm>
        <a:prstGeom prst="ellips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36</xdr:row>
      <xdr:rowOff>28575</xdr:rowOff>
    </xdr:from>
    <xdr:to>
      <xdr:col>0</xdr:col>
      <xdr:colOff>752475</xdr:colOff>
      <xdr:row>36</xdr:row>
      <xdr:rowOff>104775</xdr:rowOff>
    </xdr:to>
    <xdr:sp>
      <xdr:nvSpPr>
        <xdr:cNvPr id="21" name="Oval 23"/>
        <xdr:cNvSpPr>
          <a:spLocks/>
        </xdr:cNvSpPr>
      </xdr:nvSpPr>
      <xdr:spPr>
        <a:xfrm>
          <a:off x="676275" y="5876925"/>
          <a:ext cx="76200" cy="76200"/>
        </a:xfrm>
        <a:prstGeom prst="ellips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37</xdr:row>
      <xdr:rowOff>38100</xdr:rowOff>
    </xdr:from>
    <xdr:to>
      <xdr:col>0</xdr:col>
      <xdr:colOff>752475</xdr:colOff>
      <xdr:row>37</xdr:row>
      <xdr:rowOff>114300</xdr:rowOff>
    </xdr:to>
    <xdr:sp>
      <xdr:nvSpPr>
        <xdr:cNvPr id="22" name="AutoShape 24"/>
        <xdr:cNvSpPr>
          <a:spLocks/>
        </xdr:cNvSpPr>
      </xdr:nvSpPr>
      <xdr:spPr>
        <a:xfrm>
          <a:off x="676275" y="6048375"/>
          <a:ext cx="76200" cy="76200"/>
        </a:xfrm>
        <a:prstGeom prst="triangl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38</xdr:row>
      <xdr:rowOff>38100</xdr:rowOff>
    </xdr:from>
    <xdr:to>
      <xdr:col>0</xdr:col>
      <xdr:colOff>752475</xdr:colOff>
      <xdr:row>38</xdr:row>
      <xdr:rowOff>114300</xdr:rowOff>
    </xdr:to>
    <xdr:sp>
      <xdr:nvSpPr>
        <xdr:cNvPr id="23" name="AutoShape 25"/>
        <xdr:cNvSpPr>
          <a:spLocks/>
        </xdr:cNvSpPr>
      </xdr:nvSpPr>
      <xdr:spPr>
        <a:xfrm>
          <a:off x="676275" y="6210300"/>
          <a:ext cx="76200" cy="76200"/>
        </a:xfrm>
        <a:prstGeom prst="triangle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39</xdr:row>
      <xdr:rowOff>38100</xdr:rowOff>
    </xdr:from>
    <xdr:to>
      <xdr:col>0</xdr:col>
      <xdr:colOff>752475</xdr:colOff>
      <xdr:row>39</xdr:row>
      <xdr:rowOff>114300</xdr:rowOff>
    </xdr:to>
    <xdr:sp>
      <xdr:nvSpPr>
        <xdr:cNvPr id="24" name="AutoShape 26"/>
        <xdr:cNvSpPr>
          <a:spLocks/>
        </xdr:cNvSpPr>
      </xdr:nvSpPr>
      <xdr:spPr>
        <a:xfrm>
          <a:off x="676275" y="6372225"/>
          <a:ext cx="76200" cy="76200"/>
        </a:xfrm>
        <a:prstGeom prst="triangle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40</xdr:row>
      <xdr:rowOff>38100</xdr:rowOff>
    </xdr:from>
    <xdr:to>
      <xdr:col>0</xdr:col>
      <xdr:colOff>752475</xdr:colOff>
      <xdr:row>40</xdr:row>
      <xdr:rowOff>114300</xdr:rowOff>
    </xdr:to>
    <xdr:sp>
      <xdr:nvSpPr>
        <xdr:cNvPr id="25" name="Rectangle 27"/>
        <xdr:cNvSpPr>
          <a:spLocks/>
        </xdr:cNvSpPr>
      </xdr:nvSpPr>
      <xdr:spPr>
        <a:xfrm>
          <a:off x="676275" y="6534150"/>
          <a:ext cx="76200" cy="76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41</xdr:row>
      <xdr:rowOff>38100</xdr:rowOff>
    </xdr:from>
    <xdr:to>
      <xdr:col>0</xdr:col>
      <xdr:colOff>752475</xdr:colOff>
      <xdr:row>41</xdr:row>
      <xdr:rowOff>114300</xdr:rowOff>
    </xdr:to>
    <xdr:sp>
      <xdr:nvSpPr>
        <xdr:cNvPr id="26" name="Rectangle 28"/>
        <xdr:cNvSpPr>
          <a:spLocks/>
        </xdr:cNvSpPr>
      </xdr:nvSpPr>
      <xdr:spPr>
        <a:xfrm>
          <a:off x="676275" y="6696075"/>
          <a:ext cx="76200" cy="762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42</xdr:row>
      <xdr:rowOff>38100</xdr:rowOff>
    </xdr:from>
    <xdr:to>
      <xdr:col>0</xdr:col>
      <xdr:colOff>752475</xdr:colOff>
      <xdr:row>42</xdr:row>
      <xdr:rowOff>114300</xdr:rowOff>
    </xdr:to>
    <xdr:sp>
      <xdr:nvSpPr>
        <xdr:cNvPr id="27" name="Rectangle 29"/>
        <xdr:cNvSpPr>
          <a:spLocks/>
        </xdr:cNvSpPr>
      </xdr:nvSpPr>
      <xdr:spPr>
        <a:xfrm>
          <a:off x="676275" y="6858000"/>
          <a:ext cx="76200" cy="762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43</xdr:row>
      <xdr:rowOff>28575</xdr:rowOff>
    </xdr:from>
    <xdr:to>
      <xdr:col>0</xdr:col>
      <xdr:colOff>771525</xdr:colOff>
      <xdr:row>43</xdr:row>
      <xdr:rowOff>123825</xdr:rowOff>
    </xdr:to>
    <xdr:sp>
      <xdr:nvSpPr>
        <xdr:cNvPr id="28" name="AutoShape 30"/>
        <xdr:cNvSpPr>
          <a:spLocks/>
        </xdr:cNvSpPr>
      </xdr:nvSpPr>
      <xdr:spPr>
        <a:xfrm>
          <a:off x="676275" y="7010400"/>
          <a:ext cx="95250" cy="95250"/>
        </a:xfrm>
        <a:prstGeom prst="diamond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44</xdr:row>
      <xdr:rowOff>38100</xdr:rowOff>
    </xdr:from>
    <xdr:to>
      <xdr:col>0</xdr:col>
      <xdr:colOff>771525</xdr:colOff>
      <xdr:row>44</xdr:row>
      <xdr:rowOff>133350</xdr:rowOff>
    </xdr:to>
    <xdr:sp>
      <xdr:nvSpPr>
        <xdr:cNvPr id="29" name="AutoShape 31"/>
        <xdr:cNvSpPr>
          <a:spLocks/>
        </xdr:cNvSpPr>
      </xdr:nvSpPr>
      <xdr:spPr>
        <a:xfrm>
          <a:off x="676275" y="7181850"/>
          <a:ext cx="95250" cy="95250"/>
        </a:xfrm>
        <a:prstGeom prst="diamond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676275</xdr:colOff>
      <xdr:row>45</xdr:row>
      <xdr:rowOff>38100</xdr:rowOff>
    </xdr:from>
    <xdr:to>
      <xdr:col>0</xdr:col>
      <xdr:colOff>771525</xdr:colOff>
      <xdr:row>45</xdr:row>
      <xdr:rowOff>133350</xdr:rowOff>
    </xdr:to>
    <xdr:sp>
      <xdr:nvSpPr>
        <xdr:cNvPr id="30" name="AutoShape 32"/>
        <xdr:cNvSpPr>
          <a:spLocks/>
        </xdr:cNvSpPr>
      </xdr:nvSpPr>
      <xdr:spPr>
        <a:xfrm>
          <a:off x="676275" y="7343775"/>
          <a:ext cx="95250" cy="95250"/>
        </a:xfrm>
        <a:prstGeom prst="diamond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0</xdr:col>
      <xdr:colOff>304800</xdr:colOff>
      <xdr:row>11</xdr:row>
      <xdr:rowOff>85725</xdr:rowOff>
    </xdr:from>
    <xdr:to>
      <xdr:col>0</xdr:col>
      <xdr:colOff>628650</xdr:colOff>
      <xdr:row>12</xdr:row>
      <xdr:rowOff>142875</xdr:rowOff>
    </xdr:to>
    <xdr:sp>
      <xdr:nvSpPr>
        <xdr:cNvPr id="31" name="TextBox 33"/>
        <xdr:cNvSpPr txBox="1">
          <a:spLocks noChangeAspect="1" noChangeArrowheads="1"/>
        </xdr:cNvSpPr>
      </xdr:nvSpPr>
      <xdr:spPr>
        <a:xfrm>
          <a:off x="304800" y="1866900"/>
          <a:ext cx="3238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200" b="0" i="0" u="none" baseline="0">
              <a:latin typeface="Arial"/>
              <a:ea typeface="Arial"/>
              <a:cs typeface="Arial"/>
            </a:rPr>
            <a:t>Av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2</xdr:row>
      <xdr:rowOff>9525</xdr:rowOff>
    </xdr:from>
    <xdr:to>
      <xdr:col>6</xdr:col>
      <xdr:colOff>485775</xdr:colOff>
      <xdr:row>23</xdr:row>
      <xdr:rowOff>28575</xdr:rowOff>
    </xdr:to>
    <xdr:graphicFrame>
      <xdr:nvGraphicFramePr>
        <xdr:cNvPr id="1" name="Chart 1"/>
        <xdr:cNvGraphicFramePr/>
      </xdr:nvGraphicFramePr>
      <xdr:xfrm>
        <a:off x="0" y="333375"/>
        <a:ext cx="4143375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absolute">
    <xdr:from>
      <xdr:col>0</xdr:col>
      <xdr:colOff>0</xdr:colOff>
      <xdr:row>25</xdr:row>
      <xdr:rowOff>142875</xdr:rowOff>
    </xdr:from>
    <xdr:to>
      <xdr:col>6</xdr:col>
      <xdr:colOff>485775</xdr:colOff>
      <xdr:row>47</xdr:row>
      <xdr:rowOff>0</xdr:rowOff>
    </xdr:to>
    <xdr:graphicFrame>
      <xdr:nvGraphicFramePr>
        <xdr:cNvPr id="2" name="Chart 3"/>
        <xdr:cNvGraphicFramePr/>
      </xdr:nvGraphicFramePr>
      <xdr:xfrm>
        <a:off x="0" y="4191000"/>
        <a:ext cx="4143375" cy="3419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18</xdr:row>
      <xdr:rowOff>0</xdr:rowOff>
    </xdr:from>
    <xdr:to>
      <xdr:col>6</xdr:col>
      <xdr:colOff>552450</xdr:colOff>
      <xdr:row>40</xdr:row>
      <xdr:rowOff>85725</xdr:rowOff>
    </xdr:to>
    <xdr:graphicFrame>
      <xdr:nvGraphicFramePr>
        <xdr:cNvPr id="1" name="Chart 3"/>
        <xdr:cNvGraphicFramePr/>
      </xdr:nvGraphicFramePr>
      <xdr:xfrm>
        <a:off x="47625" y="2914650"/>
        <a:ext cx="3619500" cy="3648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9525</xdr:colOff>
      <xdr:row>18</xdr:row>
      <xdr:rowOff>0</xdr:rowOff>
    </xdr:from>
    <xdr:to>
      <xdr:col>12</xdr:col>
      <xdr:colOff>581025</xdr:colOff>
      <xdr:row>40</xdr:row>
      <xdr:rowOff>85725</xdr:rowOff>
    </xdr:to>
    <xdr:graphicFrame>
      <xdr:nvGraphicFramePr>
        <xdr:cNvPr id="2" name="Chart 4"/>
        <xdr:cNvGraphicFramePr/>
      </xdr:nvGraphicFramePr>
      <xdr:xfrm>
        <a:off x="3733800" y="2914650"/>
        <a:ext cx="3619500" cy="3648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46"/>
  <sheetViews>
    <sheetView tabSelected="1" workbookViewId="0" topLeftCell="A1">
      <selection activeCell="A1" sqref="A1"/>
    </sheetView>
  </sheetViews>
  <sheetFormatPr defaultColWidth="9.140625" defaultRowHeight="12.75"/>
  <cols>
    <col min="1" max="1" width="13.140625" style="0" customWidth="1"/>
    <col min="2" max="2" width="6.421875" style="0" customWidth="1"/>
    <col min="3" max="3" width="5.7109375" style="0" customWidth="1"/>
    <col min="4" max="4" width="21.57421875" style="0" customWidth="1"/>
  </cols>
  <sheetData>
    <row r="1" spans="2:3" ht="12.75">
      <c r="B1" s="29" t="s">
        <v>59</v>
      </c>
      <c r="C1" s="16"/>
    </row>
    <row r="34" spans="2:4" ht="13.5" thickBot="1">
      <c r="B34" s="17" t="s">
        <v>32</v>
      </c>
      <c r="C34" s="17" t="s">
        <v>63</v>
      </c>
      <c r="D34" s="18" t="s">
        <v>31</v>
      </c>
    </row>
    <row r="35" spans="2:4" ht="13.5" thickTop="1">
      <c r="B35" s="19">
        <v>17</v>
      </c>
      <c r="C35" s="19">
        <v>3.5</v>
      </c>
      <c r="D35" s="21" t="s">
        <v>36</v>
      </c>
    </row>
    <row r="36" spans="2:4" ht="12.75">
      <c r="B36" s="19">
        <v>20</v>
      </c>
      <c r="C36" s="19">
        <v>2.8</v>
      </c>
      <c r="D36" s="21" t="s">
        <v>37</v>
      </c>
    </row>
    <row r="37" spans="2:4" ht="12.75">
      <c r="B37" s="19">
        <v>35</v>
      </c>
      <c r="C37" s="19">
        <v>2.4</v>
      </c>
      <c r="D37" s="21" t="s">
        <v>40</v>
      </c>
    </row>
    <row r="38" spans="2:4" ht="12.75">
      <c r="B38" s="22">
        <v>50</v>
      </c>
      <c r="C38" s="22">
        <v>2.8</v>
      </c>
      <c r="D38" s="21" t="s">
        <v>41</v>
      </c>
    </row>
    <row r="39" spans="2:4" ht="12.75">
      <c r="B39" s="19">
        <v>50</v>
      </c>
      <c r="C39" s="20">
        <v>1.7</v>
      </c>
      <c r="D39" s="23" t="s">
        <v>38</v>
      </c>
    </row>
    <row r="40" spans="2:4" ht="12.75">
      <c r="B40" s="19">
        <v>50</v>
      </c>
      <c r="C40" s="19">
        <v>1.4</v>
      </c>
      <c r="D40" s="21" t="s">
        <v>58</v>
      </c>
    </row>
    <row r="41" spans="2:4" ht="12.75">
      <c r="B41" s="19">
        <v>135</v>
      </c>
      <c r="C41" s="19">
        <v>1.8</v>
      </c>
      <c r="D41" s="21" t="s">
        <v>39</v>
      </c>
    </row>
    <row r="42" spans="2:4" ht="12.75">
      <c r="B42" s="19">
        <v>135</v>
      </c>
      <c r="C42" s="19">
        <v>3.5</v>
      </c>
      <c r="D42" s="21" t="s">
        <v>42</v>
      </c>
    </row>
    <row r="43" spans="2:4" ht="12.75">
      <c r="B43" s="19">
        <v>200</v>
      </c>
      <c r="C43" s="19">
        <v>3</v>
      </c>
      <c r="D43" s="21" t="s">
        <v>43</v>
      </c>
    </row>
    <row r="44" spans="2:4" ht="12.75">
      <c r="B44" s="19">
        <v>200</v>
      </c>
      <c r="C44" s="19">
        <v>1.8</v>
      </c>
      <c r="D44" s="21" t="s">
        <v>60</v>
      </c>
    </row>
    <row r="45" spans="2:4" ht="12.75">
      <c r="B45" s="19">
        <v>10</v>
      </c>
      <c r="C45" s="19">
        <v>0.2</v>
      </c>
      <c r="D45" s="21" t="s">
        <v>44</v>
      </c>
    </row>
    <row r="46" spans="2:4" ht="12.75">
      <c r="B46" s="19">
        <v>15</v>
      </c>
      <c r="C46" s="19">
        <v>0.2</v>
      </c>
      <c r="D46" s="21" t="s">
        <v>45</v>
      </c>
    </row>
  </sheetData>
  <printOptions/>
  <pageMargins left="0.3937007874015748" right="0.3937007874015748" top="0.3937007874015748" bottom="0" header="0.5118110236220472" footer="0.5118110236220472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E47"/>
  <sheetViews>
    <sheetView workbookViewId="0" topLeftCell="A8">
      <selection activeCell="A34" sqref="A34"/>
    </sheetView>
  </sheetViews>
  <sheetFormatPr defaultColWidth="9.140625" defaultRowHeight="12.75"/>
  <cols>
    <col min="1" max="1" width="12.7109375" style="0" customWidth="1"/>
    <col min="2" max="2" width="6.421875" style="0" customWidth="1"/>
    <col min="3" max="3" width="6.57421875" style="0" customWidth="1"/>
    <col min="4" max="4" width="7.8515625" style="0" customWidth="1"/>
    <col min="5" max="5" width="26.57421875" style="0" customWidth="1"/>
  </cols>
  <sheetData>
    <row r="1" spans="2:3" ht="12.75">
      <c r="B1" s="29" t="str">
        <f>'"show-me"'!B1</f>
        <v>.2005-10-12</v>
      </c>
      <c r="C1" s="16"/>
    </row>
    <row r="34" spans="2:5" ht="13.5" thickBot="1">
      <c r="B34" s="31" t="s">
        <v>32</v>
      </c>
      <c r="C34" s="31" t="s">
        <v>63</v>
      </c>
      <c r="D34" s="31" t="s">
        <v>33</v>
      </c>
      <c r="E34" s="32" t="s">
        <v>31</v>
      </c>
    </row>
    <row r="35" spans="2:5" ht="13.5" thickTop="1">
      <c r="B35" s="33">
        <v>200</v>
      </c>
      <c r="C35" s="33">
        <v>4</v>
      </c>
      <c r="D35" s="34">
        <f>IF(B35=0,"-",1000*C35/B35)</f>
        <v>20</v>
      </c>
      <c r="E35" s="35" t="s">
        <v>56</v>
      </c>
    </row>
    <row r="36" spans="2:5" ht="12.75">
      <c r="B36" s="33">
        <v>200</v>
      </c>
      <c r="C36" s="33">
        <v>3</v>
      </c>
      <c r="D36" s="34">
        <f>IF(B36=0,"-",1000*C36/B36)</f>
        <v>15</v>
      </c>
      <c r="E36" s="35" t="s">
        <v>43</v>
      </c>
    </row>
    <row r="37" spans="2:5" ht="12.75">
      <c r="B37" s="33">
        <v>300</v>
      </c>
      <c r="C37" s="33">
        <v>2.8</v>
      </c>
      <c r="D37" s="34">
        <f>IF(B37=0,"-",1000*C37/B37)</f>
        <v>9.333333333333334</v>
      </c>
      <c r="E37" s="35" t="s">
        <v>57</v>
      </c>
    </row>
    <row r="38" spans="2:5" ht="12.75">
      <c r="B38" s="36">
        <v>300</v>
      </c>
      <c r="C38" s="36">
        <v>4</v>
      </c>
      <c r="D38" s="34">
        <f aca="true" t="shared" si="0" ref="D38:D46">IF(B38=0,"-",1000*C38/B38)</f>
        <v>13.333333333333334</v>
      </c>
      <c r="E38" s="37" t="s">
        <v>62</v>
      </c>
    </row>
    <row r="39" spans="2:5" ht="12.75">
      <c r="B39" s="36">
        <v>300</v>
      </c>
      <c r="C39" s="36">
        <v>5.6</v>
      </c>
      <c r="D39" s="34">
        <f t="shared" si="0"/>
        <v>18.666666666666668</v>
      </c>
      <c r="E39" s="38" t="s">
        <v>47</v>
      </c>
    </row>
    <row r="40" spans="2:5" ht="12.75">
      <c r="B40" s="33">
        <v>400</v>
      </c>
      <c r="C40" s="33">
        <v>2.8</v>
      </c>
      <c r="D40" s="34">
        <f t="shared" si="0"/>
        <v>7</v>
      </c>
      <c r="E40" s="35" t="s">
        <v>52</v>
      </c>
    </row>
    <row r="41" spans="2:5" ht="12.75">
      <c r="B41" s="33">
        <v>400</v>
      </c>
      <c r="C41" s="33">
        <v>4</v>
      </c>
      <c r="D41" s="34">
        <f t="shared" si="0"/>
        <v>10</v>
      </c>
      <c r="E41" s="35" t="s">
        <v>54</v>
      </c>
    </row>
    <row r="42" spans="2:5" ht="12.75">
      <c r="B42" s="33">
        <v>400</v>
      </c>
      <c r="C42" s="33">
        <v>5.6</v>
      </c>
      <c r="D42" s="34">
        <f t="shared" si="0"/>
        <v>14</v>
      </c>
      <c r="E42" s="35" t="s">
        <v>46</v>
      </c>
    </row>
    <row r="43" spans="2:5" ht="12.75">
      <c r="B43" s="36">
        <v>500</v>
      </c>
      <c r="C43" s="36">
        <v>4.5</v>
      </c>
      <c r="D43" s="34">
        <f t="shared" si="0"/>
        <v>9</v>
      </c>
      <c r="E43" s="37" t="s">
        <v>53</v>
      </c>
    </row>
    <row r="44" spans="2:5" ht="12.75">
      <c r="B44" s="36">
        <v>600</v>
      </c>
      <c r="C44" s="36">
        <v>4</v>
      </c>
      <c r="D44" s="34">
        <f t="shared" si="0"/>
        <v>6.666666666666667</v>
      </c>
      <c r="E44" s="38" t="s">
        <v>61</v>
      </c>
    </row>
    <row r="45" spans="2:5" ht="12.75">
      <c r="B45" s="33">
        <v>200</v>
      </c>
      <c r="C45" s="33">
        <v>1.8</v>
      </c>
      <c r="D45" s="34">
        <f t="shared" si="0"/>
        <v>9</v>
      </c>
      <c r="E45" s="35" t="s">
        <v>60</v>
      </c>
    </row>
    <row r="46" spans="2:5" ht="12.75">
      <c r="B46" s="36">
        <v>175</v>
      </c>
      <c r="C46" s="36">
        <v>0.5</v>
      </c>
      <c r="D46" s="34">
        <f t="shared" si="0"/>
        <v>2.857142857142857</v>
      </c>
      <c r="E46" s="38" t="s">
        <v>55</v>
      </c>
    </row>
    <row r="47" spans="2:5" ht="12.75">
      <c r="B47" s="30"/>
      <c r="C47" s="30"/>
      <c r="D47" s="30"/>
      <c r="E47" s="30"/>
    </row>
  </sheetData>
  <printOptions/>
  <pageMargins left="0.5" right="0.5" top="0.25" bottom="0.25" header="0" footer="0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K43"/>
  <sheetViews>
    <sheetView workbookViewId="0" topLeftCell="A1">
      <selection activeCell="B2" sqref="B2"/>
    </sheetView>
  </sheetViews>
  <sheetFormatPr defaultColWidth="9.140625" defaultRowHeight="12.75"/>
  <cols>
    <col min="7" max="7" width="7.57421875" style="0" customWidth="1"/>
    <col min="8" max="8" width="4.57421875" style="6" customWidth="1"/>
    <col min="9" max="9" width="1.421875" style="0" customWidth="1"/>
    <col min="10" max="10" width="3.8515625" style="3" customWidth="1"/>
    <col min="11" max="11" width="15.57421875" style="0" customWidth="1"/>
    <col min="12" max="12" width="5.140625" style="0" customWidth="1"/>
  </cols>
  <sheetData>
    <row r="1" ht="12.75">
      <c r="B1" s="29" t="str">
        <f>'"show-me"'!B1</f>
        <v>.2005-10-12</v>
      </c>
    </row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spans="8:11" ht="12.75">
      <c r="H12" s="39" t="s">
        <v>0</v>
      </c>
      <c r="I12" s="39"/>
      <c r="J12" s="39"/>
      <c r="K12" s="7"/>
    </row>
    <row r="13" spans="8:11" ht="12.75">
      <c r="H13" s="8">
        <f>CEILING('d.f'!A2,1)</f>
        <v>8</v>
      </c>
      <c r="I13" s="9" t="s">
        <v>18</v>
      </c>
      <c r="J13" s="10">
        <f>FLOOR('d.f'!B2,1)</f>
        <v>24</v>
      </c>
      <c r="K13" s="5" t="str">
        <f>'d.f'!E2</f>
        <v>ultra-wide</v>
      </c>
    </row>
    <row r="14" spans="8:11" ht="12.75">
      <c r="H14" s="8">
        <f>CEILING('d.f'!A3,1)</f>
        <v>25</v>
      </c>
      <c r="I14" s="9" t="s">
        <v>18</v>
      </c>
      <c r="J14" s="10">
        <f>FLOOR('d.f'!B3,1)</f>
        <v>39</v>
      </c>
      <c r="K14" s="5" t="str">
        <f>'d.f'!E3</f>
        <v>wide</v>
      </c>
    </row>
    <row r="15" spans="8:11" ht="12.75">
      <c r="H15" s="8">
        <f>CEILING('d.f'!A4,1)</f>
        <v>40</v>
      </c>
      <c r="I15" s="9" t="s">
        <v>18</v>
      </c>
      <c r="J15" s="10">
        <f>FLOOR('d.f'!B4,1)</f>
        <v>59</v>
      </c>
      <c r="K15" s="5" t="str">
        <f>'d.f'!E4</f>
        <v>normal</v>
      </c>
    </row>
    <row r="16" spans="8:11" ht="12.75">
      <c r="H16" s="8">
        <f>CEILING('d.f'!A5,1)</f>
        <v>60</v>
      </c>
      <c r="I16" s="9" t="s">
        <v>18</v>
      </c>
      <c r="J16" s="10">
        <f>FLOOR('d.f'!B5,1)</f>
        <v>100</v>
      </c>
      <c r="K16" s="5" t="str">
        <f>'d.f'!E5</f>
        <v>short telephoto</v>
      </c>
    </row>
    <row r="17" spans="8:11" ht="12.75">
      <c r="H17" s="8">
        <f>CEILING('d.f'!A6,1)</f>
        <v>101</v>
      </c>
      <c r="I17" s="9" t="s">
        <v>18</v>
      </c>
      <c r="J17" s="10">
        <f>FLOOR('d.f'!B6,1)</f>
        <v>200</v>
      </c>
      <c r="K17" s="5" t="str">
        <f>'d.f'!E6</f>
        <v>medium telephoto</v>
      </c>
    </row>
    <row r="18" spans="8:11" ht="12.75">
      <c r="H18" s="8">
        <f>CEILING('d.f'!A7,1)</f>
        <v>201</v>
      </c>
      <c r="I18" s="9" t="s">
        <v>18</v>
      </c>
      <c r="J18" s="10">
        <f>FLOOR('d.f'!B7,1)</f>
        <v>400</v>
      </c>
      <c r="K18" s="5" t="str">
        <f>'d.f'!E7</f>
        <v>long telephoto</v>
      </c>
    </row>
    <row r="19" spans="8:11" ht="12.75">
      <c r="H19" s="8">
        <f>CEILING('d.f'!A8,1)</f>
        <v>401</v>
      </c>
      <c r="I19" s="9" t="s">
        <v>20</v>
      </c>
      <c r="J19" s="10"/>
      <c r="K19" s="5" t="str">
        <f>'d.f'!E8</f>
        <v>extreme telephoto</v>
      </c>
    </row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spans="8:11" ht="12.75">
      <c r="H36" s="39" t="s">
        <v>21</v>
      </c>
      <c r="I36" s="39"/>
      <c r="J36" s="39"/>
      <c r="K36" s="7"/>
    </row>
    <row r="37" spans="8:11" ht="12.75">
      <c r="H37" s="11">
        <f>'d.f'!A12</f>
        <v>140.03378695620006</v>
      </c>
      <c r="I37" s="9" t="s">
        <v>18</v>
      </c>
      <c r="J37" s="10">
        <f>FLOOR('d.f'!B12,1)</f>
        <v>85</v>
      </c>
      <c r="K37" s="5" t="str">
        <f>'d.f'!E12</f>
        <v>ultra-wide</v>
      </c>
    </row>
    <row r="38" spans="8:11" ht="12.75">
      <c r="H38" s="11">
        <f>'d.f'!A13</f>
        <v>84.99711638622887</v>
      </c>
      <c r="I38" s="9" t="s">
        <v>18</v>
      </c>
      <c r="J38" s="10">
        <f>FLOOR('d.f'!B13,1)</f>
        <v>57</v>
      </c>
      <c r="K38" s="5" t="str">
        <f>'d.f'!E13</f>
        <v>wide</v>
      </c>
    </row>
    <row r="39" spans="8:11" ht="12.75">
      <c r="H39" s="11">
        <f>'d.f'!A14</f>
        <v>57.62158748594614</v>
      </c>
      <c r="I39" s="9" t="s">
        <v>18</v>
      </c>
      <c r="J39" s="10">
        <f>FLOOR('d.f'!B14,1)</f>
        <v>40</v>
      </c>
      <c r="K39" s="5" t="str">
        <f>'d.f'!E14</f>
        <v>normal</v>
      </c>
    </row>
    <row r="40" spans="8:11" ht="12.75">
      <c r="H40" s="11">
        <f>'d.f'!A15</f>
        <v>40.27260685649627</v>
      </c>
      <c r="I40" s="9" t="s">
        <v>18</v>
      </c>
      <c r="J40" s="10">
        <f>FLOOR('d.f'!B15,1)</f>
        <v>24</v>
      </c>
      <c r="K40" s="5" t="str">
        <f>'d.f'!E15</f>
        <v>short telephoto</v>
      </c>
    </row>
    <row r="41" spans="8:11" ht="12.75">
      <c r="H41" s="11">
        <f>'d.f'!A16</f>
        <v>24.81243265394483</v>
      </c>
      <c r="I41" s="9" t="s">
        <v>18</v>
      </c>
      <c r="J41" s="10">
        <f>FLOOR('d.f'!B16,1)</f>
        <v>12</v>
      </c>
      <c r="K41" s="5" t="str">
        <f>'d.f'!E16</f>
        <v>medium telephoto</v>
      </c>
    </row>
    <row r="42" spans="8:11" ht="12.75">
      <c r="H42" s="11">
        <f>'d.f'!A17</f>
        <v>12.553974291278656</v>
      </c>
      <c r="I42" s="9" t="s">
        <v>18</v>
      </c>
      <c r="J42" s="10">
        <f>FLOOR('d.f'!B17,1)</f>
        <v>6</v>
      </c>
      <c r="K42" s="5" t="str">
        <f>'d.f'!E17</f>
        <v>long telephoto</v>
      </c>
    </row>
    <row r="43" spans="9:11" ht="12.75">
      <c r="I43" s="9" t="s">
        <v>22</v>
      </c>
      <c r="J43" s="12">
        <f>'d.f'!A18</f>
        <v>6.296035114838932</v>
      </c>
      <c r="K43" s="5" t="str">
        <f>'d.f'!E18</f>
        <v>extreme telephoto</v>
      </c>
    </row>
    <row r="44" ht="12.75"/>
    <row r="45" ht="12.75"/>
    <row r="46" ht="12.75"/>
    <row r="47" ht="12.75"/>
  </sheetData>
  <mergeCells count="2">
    <mergeCell ref="H12:J12"/>
    <mergeCell ref="H36:J36"/>
  </mergeCells>
  <printOptions/>
  <pageMargins left="0.5" right="0.5" top="1" bottom="1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7"/>
  <sheetViews>
    <sheetView workbookViewId="0" topLeftCell="A1">
      <selection activeCell="F40" sqref="F40"/>
    </sheetView>
  </sheetViews>
  <sheetFormatPr defaultColWidth="9.140625" defaultRowHeight="12.75"/>
  <cols>
    <col min="1" max="4" width="6.7109375" style="2" customWidth="1"/>
    <col min="5" max="5" width="19.140625" style="0" customWidth="1"/>
  </cols>
  <sheetData>
    <row r="1" spans="1:5" ht="12.75">
      <c r="A1" s="2" t="s">
        <v>6</v>
      </c>
      <c r="B1" s="2" t="s">
        <v>7</v>
      </c>
      <c r="C1" s="2" t="s">
        <v>10</v>
      </c>
      <c r="D1" s="2" t="s">
        <v>11</v>
      </c>
      <c r="E1" t="s">
        <v>5</v>
      </c>
    </row>
    <row r="2" spans="1:5" ht="12.75">
      <c r="A2" s="2">
        <v>8</v>
      </c>
      <c r="B2" s="2">
        <v>24</v>
      </c>
      <c r="C2" s="2">
        <v>10</v>
      </c>
      <c r="D2" s="2">
        <v>10</v>
      </c>
      <c r="E2" t="s">
        <v>2</v>
      </c>
    </row>
    <row r="3" spans="1:5" ht="12.75">
      <c r="A3" s="2">
        <v>24.01</v>
      </c>
      <c r="B3" s="2">
        <v>39.99</v>
      </c>
      <c r="C3" s="2">
        <f aca="true" t="shared" si="0" ref="C3:D6">C2+2</f>
        <v>12</v>
      </c>
      <c r="D3" s="2">
        <f t="shared" si="0"/>
        <v>12</v>
      </c>
      <c r="E3" t="s">
        <v>3</v>
      </c>
    </row>
    <row r="4" spans="1:6" ht="12.75">
      <c r="A4" s="2">
        <v>40</v>
      </c>
      <c r="B4" s="2">
        <v>59.99</v>
      </c>
      <c r="C4" s="2">
        <f t="shared" si="0"/>
        <v>14</v>
      </c>
      <c r="D4" s="2">
        <f t="shared" si="0"/>
        <v>14</v>
      </c>
      <c r="E4" t="s">
        <v>4</v>
      </c>
      <c r="F4" t="s">
        <v>14</v>
      </c>
    </row>
    <row r="5" spans="1:5" ht="12.75">
      <c r="A5" s="2">
        <v>60</v>
      </c>
      <c r="B5" s="2">
        <v>100</v>
      </c>
      <c r="C5" s="2">
        <f t="shared" si="0"/>
        <v>16</v>
      </c>
      <c r="D5" s="2">
        <f t="shared" si="0"/>
        <v>16</v>
      </c>
      <c r="E5" t="s">
        <v>17</v>
      </c>
    </row>
    <row r="6" spans="1:5" ht="12.75">
      <c r="A6" s="2">
        <v>100.01</v>
      </c>
      <c r="B6" s="2">
        <v>200</v>
      </c>
      <c r="C6" s="2">
        <f t="shared" si="0"/>
        <v>18</v>
      </c>
      <c r="D6" s="2">
        <f t="shared" si="0"/>
        <v>18</v>
      </c>
      <c r="E6" t="s">
        <v>16</v>
      </c>
    </row>
    <row r="7" spans="1:5" ht="12.75">
      <c r="A7" s="2">
        <v>200.01</v>
      </c>
      <c r="B7" s="2">
        <v>400</v>
      </c>
      <c r="C7" s="2">
        <f>C6+2</f>
        <v>20</v>
      </c>
      <c r="D7" s="2">
        <f>D6+2</f>
        <v>20</v>
      </c>
      <c r="E7" t="s">
        <v>15</v>
      </c>
    </row>
    <row r="8" spans="1:5" ht="12.75">
      <c r="A8" s="2">
        <v>400.01</v>
      </c>
      <c r="B8" s="2">
        <v>1200</v>
      </c>
      <c r="C8" s="2">
        <f>C7+2</f>
        <v>22</v>
      </c>
      <c r="D8" s="2">
        <f>D7+2</f>
        <v>22</v>
      </c>
      <c r="E8" t="s">
        <v>19</v>
      </c>
    </row>
    <row r="11" spans="1:5" ht="12.75">
      <c r="A11" s="2" t="s">
        <v>8</v>
      </c>
      <c r="B11" s="2" t="s">
        <v>9</v>
      </c>
      <c r="C11" s="2" t="s">
        <v>12</v>
      </c>
      <c r="D11" s="2" t="s">
        <v>12</v>
      </c>
      <c r="E11" t="s">
        <v>5</v>
      </c>
    </row>
    <row r="12" spans="1:5" ht="12.75">
      <c r="A12" s="4">
        <f aca="true" t="shared" si="1" ref="A12:B18">180*2*ATAN(22/A2)/PI()</f>
        <v>140.03378695620006</v>
      </c>
      <c r="B12" s="4">
        <f t="shared" si="1"/>
        <v>85.0208941560017</v>
      </c>
      <c r="C12" s="2">
        <v>100</v>
      </c>
      <c r="D12" s="2">
        <v>100</v>
      </c>
      <c r="E12" t="str">
        <f>E2</f>
        <v>ultra-wide</v>
      </c>
    </row>
    <row r="13" spans="1:5" ht="12.75">
      <c r="A13" s="4">
        <f t="shared" si="1"/>
        <v>84.99711638622887</v>
      </c>
      <c r="B13" s="4">
        <f t="shared" si="1"/>
        <v>57.63368680582138</v>
      </c>
      <c r="C13" s="2">
        <f aca="true" t="shared" si="2" ref="C13:D16">C12+20</f>
        <v>120</v>
      </c>
      <c r="D13" s="2">
        <f t="shared" si="2"/>
        <v>120</v>
      </c>
      <c r="E13" t="str">
        <f aca="true" t="shared" si="3" ref="E13:E18">E3</f>
        <v>wide</v>
      </c>
    </row>
    <row r="14" spans="1:5" ht="12.75">
      <c r="A14" s="4">
        <f t="shared" si="1"/>
        <v>57.62158748594614</v>
      </c>
      <c r="B14" s="4">
        <f t="shared" si="1"/>
        <v>40.27878066826131</v>
      </c>
      <c r="C14" s="2">
        <f t="shared" si="2"/>
        <v>140</v>
      </c>
      <c r="D14" s="2">
        <f t="shared" si="2"/>
        <v>140</v>
      </c>
      <c r="E14" t="str">
        <f t="shared" si="3"/>
        <v>normal</v>
      </c>
    </row>
    <row r="15" spans="1:5" ht="12.75">
      <c r="A15" s="4">
        <f t="shared" si="1"/>
        <v>40.27260685649627</v>
      </c>
      <c r="B15" s="4">
        <f t="shared" si="1"/>
        <v>24.814837054801487</v>
      </c>
      <c r="C15" s="2">
        <f t="shared" si="2"/>
        <v>160</v>
      </c>
      <c r="D15" s="2">
        <f t="shared" si="2"/>
        <v>160</v>
      </c>
      <c r="E15" t="str">
        <f t="shared" si="3"/>
        <v>short telephoto</v>
      </c>
    </row>
    <row r="16" spans="1:5" ht="12.75">
      <c r="A16" s="4">
        <f t="shared" si="1"/>
        <v>24.81243265394483</v>
      </c>
      <c r="B16" s="4">
        <f t="shared" si="1"/>
        <v>12.554596979195109</v>
      </c>
      <c r="C16" s="2">
        <f t="shared" si="2"/>
        <v>180</v>
      </c>
      <c r="D16" s="2">
        <f t="shared" si="2"/>
        <v>180</v>
      </c>
      <c r="E16" t="str">
        <f t="shared" si="3"/>
        <v>medium telephoto</v>
      </c>
    </row>
    <row r="17" spans="1:5" ht="12.75">
      <c r="A17" s="4">
        <f t="shared" si="1"/>
        <v>12.553974291278656</v>
      </c>
      <c r="B17" s="4">
        <f t="shared" si="1"/>
        <v>6.296192199125518</v>
      </c>
      <c r="C17" s="2">
        <f>C16+20</f>
        <v>200</v>
      </c>
      <c r="D17" s="2">
        <f>D16+20</f>
        <v>200</v>
      </c>
      <c r="E17" t="str">
        <f t="shared" si="3"/>
        <v>long telephoto</v>
      </c>
    </row>
    <row r="18" spans="1:5" ht="12.75">
      <c r="A18" s="4">
        <f t="shared" si="1"/>
        <v>6.296035114838932</v>
      </c>
      <c r="B18" s="4">
        <f t="shared" si="1"/>
        <v>2.1006099237914584</v>
      </c>
      <c r="C18" s="2">
        <f>C17+20</f>
        <v>220</v>
      </c>
      <c r="D18" s="2">
        <f>D17+20</f>
        <v>220</v>
      </c>
      <c r="E18" t="str">
        <f t="shared" si="3"/>
        <v>extreme telephoto</v>
      </c>
    </row>
    <row r="21" ht="12.75">
      <c r="A21" t="s">
        <v>23</v>
      </c>
    </row>
    <row r="22" ht="12.75">
      <c r="A22" s="3" t="s">
        <v>24</v>
      </c>
    </row>
    <row r="23" spans="1:2" ht="12.75">
      <c r="A23" s="3"/>
      <c r="B23" s="3" t="s">
        <v>26</v>
      </c>
    </row>
    <row r="24" spans="1:2" ht="12.75">
      <c r="A24" s="3"/>
      <c r="B24" s="3" t="s">
        <v>25</v>
      </c>
    </row>
    <row r="25" ht="12.75">
      <c r="A25" s="3" t="s">
        <v>27</v>
      </c>
    </row>
    <row r="27" ht="12.75">
      <c r="A27" s="3" t="s">
        <v>13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">
      <selection activeCell="A1" sqref="A1"/>
    </sheetView>
  </sheetViews>
  <sheetFormatPr defaultColWidth="9.140625" defaultRowHeight="12.75"/>
  <cols>
    <col min="1" max="1" width="7.7109375" style="24" customWidth="1"/>
    <col min="2" max="2" width="7.7109375" style="2" customWidth="1"/>
    <col min="3" max="3" width="7.7109375" style="24" customWidth="1"/>
    <col min="4" max="4" width="6.7109375" style="2" customWidth="1"/>
    <col min="5" max="5" width="7.7109375" style="2" customWidth="1"/>
    <col min="6" max="6" width="9.140625" style="2" customWidth="1"/>
  </cols>
  <sheetData>
    <row r="1" spans="1:10" ht="12.75">
      <c r="A1" s="26" t="s">
        <v>0</v>
      </c>
      <c r="B1" s="25" t="s">
        <v>48</v>
      </c>
      <c r="C1" s="25" t="s">
        <v>51</v>
      </c>
      <c r="D1" s="25" t="s">
        <v>34</v>
      </c>
      <c r="E1" s="25" t="s">
        <v>35</v>
      </c>
      <c r="F1" s="25" t="s">
        <v>50</v>
      </c>
      <c r="G1" s="15">
        <v>8</v>
      </c>
      <c r="H1" s="13">
        <v>11</v>
      </c>
      <c r="I1" s="13">
        <v>16</v>
      </c>
      <c r="J1" t="s">
        <v>49</v>
      </c>
    </row>
    <row r="2" spans="1:9" ht="12.75">
      <c r="A2" s="27">
        <v>8</v>
      </c>
      <c r="B2" s="4">
        <v>140.03378695620006</v>
      </c>
      <c r="C2" s="28">
        <v>4.003289103958146</v>
      </c>
      <c r="D2" s="24">
        <f aca="true" t="shared" si="0" ref="D2:E14">C2*SQRT(2)</f>
        <v>5.6615057449180455</v>
      </c>
      <c r="E2" s="24">
        <f t="shared" si="0"/>
        <v>8.006578207916293</v>
      </c>
      <c r="F2" s="24">
        <f>A2/C2</f>
        <v>1.998356799185503</v>
      </c>
      <c r="G2" s="14" t="s">
        <v>28</v>
      </c>
      <c r="H2" s="14" t="s">
        <v>29</v>
      </c>
      <c r="I2" s="14" t="s">
        <v>30</v>
      </c>
    </row>
    <row r="3" spans="1:6" ht="12.75">
      <c r="A3" s="28">
        <v>11.313708498984761</v>
      </c>
      <c r="B3" s="4">
        <v>125.57015458554748</v>
      </c>
      <c r="C3" s="24">
        <v>3.1256370721157554</v>
      </c>
      <c r="D3" s="24">
        <f t="shared" si="0"/>
        <v>4.420318338442233</v>
      </c>
      <c r="E3" s="24">
        <f t="shared" si="0"/>
        <v>6.251274144231512</v>
      </c>
      <c r="F3" s="24">
        <f aca="true" t="shared" si="1" ref="F3:F14">A3/C3</f>
        <v>3.619648806931532</v>
      </c>
    </row>
    <row r="4" spans="1:6" ht="12.75">
      <c r="A4" s="27">
        <v>16</v>
      </c>
      <c r="B4" s="4">
        <v>107.94525322979278</v>
      </c>
      <c r="C4" s="24">
        <v>2.489803684456074</v>
      </c>
      <c r="D4" s="24">
        <f t="shared" si="0"/>
        <v>3.5211141382042817</v>
      </c>
      <c r="E4" s="24">
        <f t="shared" si="0"/>
        <v>4.979607368912148</v>
      </c>
      <c r="F4" s="24">
        <f t="shared" si="1"/>
        <v>6.426209463777616</v>
      </c>
    </row>
    <row r="5" spans="1:6" ht="12.75">
      <c r="A5" s="28">
        <v>22.627416997969526</v>
      </c>
      <c r="B5" s="4">
        <v>88.38906303731233</v>
      </c>
      <c r="C5" s="24">
        <v>2.046596931739882</v>
      </c>
      <c r="D5" s="24">
        <f t="shared" si="0"/>
        <v>2.894325137577705</v>
      </c>
      <c r="E5" s="24">
        <f t="shared" si="0"/>
        <v>4.093193863479765</v>
      </c>
      <c r="F5" s="24">
        <f t="shared" si="1"/>
        <v>11.05611791313162</v>
      </c>
    </row>
    <row r="6" spans="1:6" ht="12.75">
      <c r="A6" s="27">
        <v>32</v>
      </c>
      <c r="B6" s="4">
        <v>69.0170459753368</v>
      </c>
      <c r="C6" s="24">
        <v>1.761727594341979</v>
      </c>
      <c r="D6" s="24">
        <f t="shared" si="0"/>
        <v>2.491459057125353</v>
      </c>
      <c r="E6" s="24">
        <f t="shared" si="0"/>
        <v>3.5234551886839585</v>
      </c>
      <c r="F6" s="24">
        <f t="shared" si="1"/>
        <v>18.163988634095436</v>
      </c>
    </row>
    <row r="7" spans="1:6" ht="12.75">
      <c r="A7" s="28">
        <v>45.25483399593905</v>
      </c>
      <c r="B7" s="4">
        <v>51.852101763891596</v>
      </c>
      <c r="C7" s="24">
        <v>1.6131564158325833</v>
      </c>
      <c r="D7" s="24">
        <f t="shared" si="0"/>
        <v>2.2813476814996116</v>
      </c>
      <c r="E7" s="24">
        <f t="shared" si="0"/>
        <v>3.226312831665167</v>
      </c>
      <c r="F7" s="24">
        <f t="shared" si="1"/>
        <v>28.053593285671617</v>
      </c>
    </row>
    <row r="8" spans="1:6" ht="12.75">
      <c r="A8" s="27">
        <v>64</v>
      </c>
      <c r="B8" s="4">
        <v>37.94081561697308</v>
      </c>
      <c r="C8" s="24">
        <v>1.5893890095881547</v>
      </c>
      <c r="D8" s="24">
        <f t="shared" si="0"/>
        <v>2.2477354932463096</v>
      </c>
      <c r="E8" s="24">
        <f t="shared" si="0"/>
        <v>3.1787780191763098</v>
      </c>
      <c r="F8" s="24">
        <f t="shared" si="1"/>
        <v>40.26704577288086</v>
      </c>
    </row>
    <row r="9" spans="1:6" ht="12.75">
      <c r="A9" s="24">
        <v>90.5096679918781</v>
      </c>
      <c r="B9" s="4">
        <v>27.323649136199787</v>
      </c>
      <c r="C9" s="24">
        <v>1.6885865818456423</v>
      </c>
      <c r="D9" s="24">
        <f t="shared" si="0"/>
        <v>2.3880220452873337</v>
      </c>
      <c r="E9" s="24">
        <f t="shared" si="0"/>
        <v>3.377173163691285</v>
      </c>
      <c r="F9" s="24">
        <f t="shared" si="1"/>
        <v>53.600845206853485</v>
      </c>
    </row>
    <row r="10" spans="1:6" ht="12.75">
      <c r="A10" s="4">
        <v>128</v>
      </c>
      <c r="B10" s="4">
        <v>19.504849883307564</v>
      </c>
      <c r="C10" s="24">
        <v>1.9184236712274347</v>
      </c>
      <c r="D10" s="24">
        <f t="shared" si="0"/>
        <v>2.7130607742274218</v>
      </c>
      <c r="E10" s="24">
        <f t="shared" si="0"/>
        <v>3.83684734245487</v>
      </c>
      <c r="F10" s="24">
        <f t="shared" si="1"/>
        <v>66.72144527809323</v>
      </c>
    </row>
    <row r="11" spans="1:6" ht="12.75">
      <c r="A11" s="24">
        <v>181.0193359837562</v>
      </c>
      <c r="B11" s="4">
        <v>13.85880087329698</v>
      </c>
      <c r="C11" s="24">
        <v>2.2966818985854958</v>
      </c>
      <c r="D11" s="24">
        <f t="shared" si="0"/>
        <v>3.2479986894363977</v>
      </c>
      <c r="E11" s="24">
        <f t="shared" si="0"/>
        <v>4.593363797170992</v>
      </c>
      <c r="F11" s="24">
        <f t="shared" si="1"/>
        <v>78.81776579300958</v>
      </c>
    </row>
    <row r="12" spans="1:6" ht="12.75">
      <c r="A12" s="4">
        <v>256</v>
      </c>
      <c r="B12" s="4">
        <v>9.823576345011986</v>
      </c>
      <c r="C12" s="24">
        <v>2.8526256633303317</v>
      </c>
      <c r="D12" s="24">
        <f t="shared" si="0"/>
        <v>4.034221901455302</v>
      </c>
      <c r="E12" s="24">
        <f t="shared" si="0"/>
        <v>5.705251326660664</v>
      </c>
      <c r="F12" s="24">
        <f t="shared" si="1"/>
        <v>89.7418835183337</v>
      </c>
    </row>
    <row r="13" spans="1:6" ht="12.75">
      <c r="A13" s="24">
        <v>362.0386719675124</v>
      </c>
      <c r="B13" s="4">
        <v>6.9548318878455095</v>
      </c>
      <c r="C13" s="24">
        <v>3.6292662186339</v>
      </c>
      <c r="D13" s="24">
        <f t="shared" si="0"/>
        <v>5.13255750785458</v>
      </c>
      <c r="E13" s="24">
        <f t="shared" si="0"/>
        <v>7.2585324372678</v>
      </c>
      <c r="F13" s="24">
        <f t="shared" si="1"/>
        <v>99.75533624639642</v>
      </c>
    </row>
    <row r="14" spans="1:6" ht="12.75">
      <c r="A14" s="4">
        <v>512</v>
      </c>
      <c r="B14" s="4">
        <v>4.92082907718339</v>
      </c>
      <c r="C14" s="24">
        <v>4.686689288387904</v>
      </c>
      <c r="D14" s="24">
        <f t="shared" si="0"/>
        <v>6.627979554266884</v>
      </c>
      <c r="E14" s="24">
        <f t="shared" si="0"/>
        <v>9.373378576775808</v>
      </c>
      <c r="F14" s="24">
        <f t="shared" si="1"/>
        <v>109.24556088421947</v>
      </c>
    </row>
    <row r="15" spans="1:6" ht="12.75">
      <c r="A15" s="24">
        <v>724.0773439350248</v>
      </c>
      <c r="B15" s="24">
        <v>3.48062121445215</v>
      </c>
      <c r="C15" s="24">
        <v>6.106703670976712</v>
      </c>
      <c r="D15" s="24">
        <f>C15*SQRT(2)</f>
        <v>8.636183152888833</v>
      </c>
      <c r="E15" s="24">
        <f>D15*SQRT(2)</f>
        <v>12.213407341953426</v>
      </c>
      <c r="F15" s="24">
        <f>A15/C15</f>
        <v>118.57089895754106</v>
      </c>
    </row>
    <row r="16" spans="1:6" ht="12.75">
      <c r="A16" s="4">
        <v>1024</v>
      </c>
      <c r="B16" s="24">
        <v>2.461549339915474</v>
      </c>
      <c r="C16" s="24">
        <v>7.999170474646373</v>
      </c>
      <c r="D16" s="24">
        <f>C16*SQRT(2)</f>
        <v>11.31253537297933</v>
      </c>
      <c r="E16" s="24">
        <f>D16*SQRT(2)</f>
        <v>15.998340949292748</v>
      </c>
      <c r="F16" s="24">
        <f>A16/C16</f>
        <v>128.01327378202538</v>
      </c>
    </row>
    <row r="20" ht="12.75">
      <c r="C20" s="2"/>
    </row>
    <row r="21" ht="12.75">
      <c r="C21" s="2"/>
    </row>
    <row r="22" ht="12.75">
      <c r="C22" s="2"/>
    </row>
    <row r="23" ht="12.75">
      <c r="C23" s="2"/>
    </row>
    <row r="24" ht="12.75">
      <c r="C24" s="2"/>
    </row>
    <row r="25" ht="12.75">
      <c r="C25" s="2"/>
    </row>
    <row r="26" ht="12.75">
      <c r="C26" s="2"/>
    </row>
    <row r="27" ht="12.75">
      <c r="C27" s="2"/>
    </row>
    <row r="28" ht="12.75">
      <c r="C28" s="2"/>
    </row>
    <row r="29" ht="12.75">
      <c r="C29" s="2"/>
    </row>
    <row r="30" ht="12.75">
      <c r="C30" s="2"/>
    </row>
    <row r="31" ht="12.75">
      <c r="C31" s="2"/>
    </row>
    <row r="32" ht="12.75">
      <c r="C32" s="2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8"/>
  <sheetViews>
    <sheetView workbookViewId="0" topLeftCell="A1">
      <selection activeCell="A1" sqref="A1"/>
    </sheetView>
  </sheetViews>
  <sheetFormatPr defaultColWidth="9.140625" defaultRowHeight="12.75"/>
  <sheetData>
    <row r="1" spans="1:3" ht="12.75">
      <c r="A1" t="s">
        <v>0</v>
      </c>
      <c r="B1" t="s">
        <v>1</v>
      </c>
      <c r="C1" t="str">
        <f>A1</f>
        <v>f (mm)</v>
      </c>
    </row>
    <row r="2" spans="1:3" ht="12.75">
      <c r="A2">
        <v>14</v>
      </c>
      <c r="B2" s="1">
        <f aca="true" t="shared" si="0" ref="B2:B28">180*2*ATAN(22/A2)/PI()</f>
        <v>115.05761541830303</v>
      </c>
      <c r="C2">
        <f aca="true" t="shared" si="1" ref="C2:C28">A2</f>
        <v>14</v>
      </c>
    </row>
    <row r="3" spans="1:3" ht="12.75">
      <c r="A3">
        <v>15</v>
      </c>
      <c r="B3" s="1">
        <f t="shared" si="0"/>
        <v>111.42624604558208</v>
      </c>
      <c r="C3">
        <f t="shared" si="1"/>
        <v>15</v>
      </c>
    </row>
    <row r="4" spans="1:3" ht="12.75">
      <c r="A4">
        <v>18</v>
      </c>
      <c r="B4" s="1">
        <f t="shared" si="0"/>
        <v>101.42118627499929</v>
      </c>
      <c r="C4">
        <f t="shared" si="1"/>
        <v>18</v>
      </c>
    </row>
    <row r="5" spans="1:3" ht="12.75">
      <c r="A5">
        <v>20</v>
      </c>
      <c r="B5" s="1">
        <f t="shared" si="0"/>
        <v>95.45262198781253</v>
      </c>
      <c r="C5">
        <f t="shared" si="1"/>
        <v>20</v>
      </c>
    </row>
    <row r="6" spans="1:3" ht="12.75">
      <c r="A6">
        <v>21</v>
      </c>
      <c r="B6" s="1">
        <f t="shared" si="0"/>
        <v>92.66443970773929</v>
      </c>
      <c r="C6">
        <f t="shared" si="1"/>
        <v>21</v>
      </c>
    </row>
    <row r="7" spans="1:3" ht="12.75">
      <c r="A7">
        <v>24</v>
      </c>
      <c r="B7" s="1">
        <f t="shared" si="0"/>
        <v>85.0208941560017</v>
      </c>
      <c r="C7">
        <f t="shared" si="1"/>
        <v>24</v>
      </c>
    </row>
    <row r="8" spans="1:3" ht="12.75">
      <c r="A8">
        <v>28</v>
      </c>
      <c r="B8" s="1">
        <f t="shared" si="0"/>
        <v>76.31445317473812</v>
      </c>
      <c r="C8">
        <f t="shared" si="1"/>
        <v>28</v>
      </c>
    </row>
    <row r="9" spans="1:3" ht="12.75">
      <c r="A9">
        <v>30</v>
      </c>
      <c r="B9" s="1">
        <f t="shared" si="0"/>
        <v>72.50767547488958</v>
      </c>
      <c r="C9">
        <f t="shared" si="1"/>
        <v>30</v>
      </c>
    </row>
    <row r="10" spans="1:3" ht="12.75">
      <c r="A10">
        <v>35</v>
      </c>
      <c r="B10" s="1">
        <f t="shared" si="0"/>
        <v>64.30459028256467</v>
      </c>
      <c r="C10">
        <f t="shared" si="1"/>
        <v>35</v>
      </c>
    </row>
    <row r="11" spans="1:3" ht="12.75">
      <c r="A11">
        <v>40</v>
      </c>
      <c r="B11" s="1">
        <f t="shared" si="0"/>
        <v>57.62158748594614</v>
      </c>
      <c r="C11">
        <f t="shared" si="1"/>
        <v>40</v>
      </c>
    </row>
    <row r="12" spans="1:3" ht="12.75">
      <c r="A12">
        <v>43</v>
      </c>
      <c r="B12" s="1">
        <f t="shared" si="0"/>
        <v>54.1911049875036</v>
      </c>
      <c r="C12">
        <f t="shared" si="1"/>
        <v>43</v>
      </c>
    </row>
    <row r="13" spans="1:3" ht="12.75">
      <c r="A13">
        <v>50</v>
      </c>
      <c r="B13" s="1">
        <f t="shared" si="0"/>
        <v>47.49898898573353</v>
      </c>
      <c r="C13">
        <f t="shared" si="1"/>
        <v>50</v>
      </c>
    </row>
    <row r="14" spans="1:3" ht="12.75">
      <c r="A14">
        <v>55</v>
      </c>
      <c r="B14" s="1">
        <f t="shared" si="0"/>
        <v>43.60281897270362</v>
      </c>
      <c r="C14">
        <f t="shared" si="1"/>
        <v>55</v>
      </c>
    </row>
    <row r="15" spans="1:3" ht="12.75">
      <c r="A15">
        <v>77</v>
      </c>
      <c r="B15" s="1">
        <f t="shared" si="0"/>
        <v>31.89079180184571</v>
      </c>
      <c r="C15">
        <f t="shared" si="1"/>
        <v>77</v>
      </c>
    </row>
    <row r="16" spans="1:3" ht="12.75">
      <c r="A16">
        <v>85</v>
      </c>
      <c r="B16" s="1">
        <f t="shared" si="0"/>
        <v>29.02211900033814</v>
      </c>
      <c r="C16">
        <f t="shared" si="1"/>
        <v>85</v>
      </c>
    </row>
    <row r="17" spans="1:3" ht="12.75">
      <c r="A17">
        <v>90</v>
      </c>
      <c r="B17" s="1">
        <f t="shared" si="0"/>
        <v>27.472536611245143</v>
      </c>
      <c r="C17">
        <f t="shared" si="1"/>
        <v>90</v>
      </c>
    </row>
    <row r="18" spans="1:3" ht="12.75">
      <c r="A18">
        <v>100</v>
      </c>
      <c r="B18" s="1">
        <f t="shared" si="0"/>
        <v>24.814837054801487</v>
      </c>
      <c r="C18">
        <f t="shared" si="1"/>
        <v>100</v>
      </c>
    </row>
    <row r="19" spans="1:3" ht="12.75">
      <c r="A19">
        <v>120</v>
      </c>
      <c r="B19" s="1">
        <f t="shared" si="0"/>
        <v>20.777715630939223</v>
      </c>
      <c r="C19">
        <f t="shared" si="1"/>
        <v>120</v>
      </c>
    </row>
    <row r="20" spans="1:3" ht="12.75">
      <c r="A20">
        <v>135</v>
      </c>
      <c r="B20" s="1">
        <f t="shared" si="0"/>
        <v>18.511455489104435</v>
      </c>
      <c r="C20">
        <f t="shared" si="1"/>
        <v>135</v>
      </c>
    </row>
    <row r="21" spans="1:3" ht="12.75">
      <c r="A21">
        <f>A18+50</f>
        <v>150</v>
      </c>
      <c r="B21" s="1">
        <f t="shared" si="0"/>
        <v>16.68778316806619</v>
      </c>
      <c r="C21">
        <f t="shared" si="1"/>
        <v>150</v>
      </c>
    </row>
    <row r="22" spans="1:3" ht="12.75">
      <c r="A22">
        <v>180</v>
      </c>
      <c r="B22" s="1">
        <f t="shared" si="0"/>
        <v>13.936513482757086</v>
      </c>
      <c r="C22">
        <f t="shared" si="1"/>
        <v>180</v>
      </c>
    </row>
    <row r="23" spans="1:3" ht="12.75">
      <c r="A23">
        <f>A21+50</f>
        <v>200</v>
      </c>
      <c r="B23" s="1">
        <f t="shared" si="0"/>
        <v>12.554596979195109</v>
      </c>
      <c r="C23">
        <f t="shared" si="1"/>
        <v>200</v>
      </c>
    </row>
    <row r="24" spans="1:3" ht="12.75">
      <c r="A24">
        <f>A23+100</f>
        <v>300</v>
      </c>
      <c r="B24" s="1">
        <f t="shared" si="0"/>
        <v>8.388365576781714</v>
      </c>
      <c r="C24">
        <f t="shared" si="1"/>
        <v>300</v>
      </c>
    </row>
    <row r="25" spans="1:3" ht="12.75">
      <c r="A25">
        <f>A24+100</f>
        <v>400</v>
      </c>
      <c r="B25" s="1">
        <f t="shared" si="0"/>
        <v>6.296192199125518</v>
      </c>
      <c r="C25">
        <f t="shared" si="1"/>
        <v>400</v>
      </c>
    </row>
    <row r="26" spans="1:3" ht="12.75">
      <c r="A26">
        <f>A25+100</f>
        <v>500</v>
      </c>
      <c r="B26" s="1">
        <f t="shared" si="0"/>
        <v>5.038778582412534</v>
      </c>
      <c r="C26">
        <f t="shared" si="1"/>
        <v>500</v>
      </c>
    </row>
    <row r="27" spans="1:3" ht="12.75">
      <c r="A27">
        <f>A26+300</f>
        <v>800</v>
      </c>
      <c r="B27" s="1">
        <f t="shared" si="0"/>
        <v>3.1504738513661095</v>
      </c>
      <c r="C27">
        <f t="shared" si="1"/>
        <v>800</v>
      </c>
    </row>
    <row r="28" spans="1:3" ht="12.75">
      <c r="A28">
        <f>A27+200</f>
        <v>1000</v>
      </c>
      <c r="B28" s="1">
        <f t="shared" si="0"/>
        <v>2.5206076930071792</v>
      </c>
      <c r="C28">
        <f t="shared" si="1"/>
        <v>1000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Colwell</dc:creator>
  <cp:keywords/>
  <dc:description/>
  <cp:lastModifiedBy>Jim Colwell</cp:lastModifiedBy>
  <cp:lastPrinted>2003-09-02T15:48:46Z</cp:lastPrinted>
  <dcterms:created xsi:type="dcterms:W3CDTF">2003-08-07T14:10:34Z</dcterms:created>
  <dcterms:modified xsi:type="dcterms:W3CDTF">2005-10-16T12:52:02Z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-1269712936</vt:i4>
  </property>
  <property fmtid="{D5CDD505-2E9C-101B-9397-08002B2CF9AE}" pid="3" name="_EmailSubject">
    <vt:lpwstr>DATA</vt:lpwstr>
  </property>
  <property fmtid="{D5CDD505-2E9C-101B-9397-08002B2CF9AE}" pid="4" name="_AuthorEmail">
    <vt:lpwstr>rcolwell@fourthwave.ca</vt:lpwstr>
  </property>
  <property fmtid="{D5CDD505-2E9C-101B-9397-08002B2CF9AE}" pid="5" name="_AuthorEmailDisplayName">
    <vt:lpwstr>Rebecca Colwell</vt:lpwstr>
  </property>
  <property fmtid="{D5CDD505-2E9C-101B-9397-08002B2CF9AE}" pid="6" name="_ReviewingToolsShownOnce">
    <vt:lpwstr/>
  </property>
</Properties>
</file>