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780" windowWidth="22470" windowHeight="14145" tabRatio="693" activeTab="0"/>
  </bookViews>
  <sheets>
    <sheet name="i" sheetId="1" r:id="rId1"/>
    <sheet name="p.tilt macro" sheetId="2" r:id="rId2"/>
    <sheet name="p.tilt" sheetId="3" r:id="rId3"/>
    <sheet name="p.tilt LF lens" sheetId="4" r:id="rId4"/>
    <sheet name="p.tilt high" sheetId="5" r:id="rId5"/>
    <sheet name="d.tilt" sheetId="6" r:id="rId6"/>
    <sheet name="shift-AoV" sheetId="7" r:id="rId7"/>
    <sheet name="shift overlap" sheetId="8" r:id="rId8"/>
    <sheet name="shift-AoV (2)" sheetId="9" r:id="rId9"/>
    <sheet name="p.tilt quad" sheetId="10" r:id="rId10"/>
  </sheets>
  <definedNames/>
  <calcPr fullCalcOnLoad="1"/>
</workbook>
</file>

<file path=xl/sharedStrings.xml><?xml version="1.0" encoding="utf-8"?>
<sst xmlns="http://schemas.openxmlformats.org/spreadsheetml/2006/main" count="300" uniqueCount="123">
  <si>
    <t>inches</t>
  </si>
  <si>
    <t>millimeters</t>
  </si>
  <si>
    <t>Distance J</t>
  </si>
  <si>
    <t>(in feet)</t>
  </si>
  <si>
    <t>J (m)</t>
  </si>
  <si>
    <t>1 m</t>
  </si>
  <si>
    <t>2 m</t>
  </si>
  <si>
    <t>h (m)</t>
  </si>
  <si>
    <t>Lens Tilt (deg) - Tripod Fully Extended</t>
  </si>
  <si>
    <t>Lens Tilt (deg) - Lens to Ground</t>
  </si>
  <si>
    <t>Height of lens above ground plane</t>
  </si>
  <si>
    <t>&lt;&lt;&gt;&gt;</t>
  </si>
  <si>
    <t>hidden rows &amp; columns</t>
  </si>
  <si>
    <t>1 FL</t>
  </si>
  <si>
    <t>2 FL</t>
  </si>
  <si>
    <t>3 FL</t>
  </si>
  <si>
    <t>4 FL</t>
  </si>
  <si>
    <t>h</t>
  </si>
  <si>
    <t>x</t>
  </si>
  <si>
    <t>`</t>
  </si>
  <si>
    <t>grey font for tilt &gt; 8 deg (max. for Canon &amp; Pentacon adapter)</t>
  </si>
  <si>
    <t>on tripod</t>
  </si>
  <si>
    <t>50mm</t>
  </si>
  <si>
    <t>Mamiya 645</t>
  </si>
  <si>
    <t>80mm</t>
  </si>
  <si>
    <t>&lt;&gt;</t>
  </si>
  <si>
    <t>(mm)</t>
  </si>
  <si>
    <t>5D</t>
  </si>
  <si>
    <t>30D</t>
  </si>
  <si>
    <t xml:space="preserve">MF T&amp;S Gear </t>
  </si>
  <si>
    <t>120mm</t>
  </si>
  <si>
    <t>M645</t>
  </si>
  <si>
    <t>f (mm)</t>
  </si>
  <si>
    <t>f/</t>
  </si>
  <si>
    <t>150mm</t>
  </si>
  <si>
    <t>2.8</t>
  </si>
  <si>
    <t>Pentax</t>
  </si>
  <si>
    <t>3.5</t>
  </si>
  <si>
    <t xml:space="preserve">f.equiv.h </t>
  </si>
  <si>
    <t>(one image)</t>
  </si>
  <si>
    <t>r (diag.)</t>
  </si>
  <si>
    <t>AoV.h</t>
  </si>
  <si>
    <t>shifted on 5D</t>
  </si>
  <si>
    <t>AoV.vis</t>
  </si>
  <si>
    <t>shifted on 20D</t>
  </si>
  <si>
    <t>shift up, horiz mode</t>
  </si>
  <si>
    <t>(multi images, blend)</t>
  </si>
  <si>
    <t>shift up, camera in horizontal mode</t>
  </si>
  <si>
    <t xml:space="preserve">f.equiv.h.FF </t>
  </si>
  <si>
    <t>f.equiv.h.FF</t>
  </si>
  <si>
    <t>f.eq.h.FF</t>
  </si>
  <si>
    <t>shift right, camera in horizontal mode</t>
  </si>
  <si>
    <t>shift right, horiz mode</t>
  </si>
  <si>
    <r>
      <t xml:space="preserve">Determine effective focal length on 5D and 20D for using full Mirex shift (15mm) on MF lenses determine MF AoV, reduce to percent seen by shifted sensor (see file </t>
    </r>
    <r>
      <rPr>
        <b/>
        <sz val="9"/>
        <rFont val="Arial"/>
        <family val="2"/>
      </rPr>
      <t>T-S AoV M645.doc</t>
    </r>
    <r>
      <rPr>
        <sz val="9"/>
        <rFont val="Arial"/>
        <family val="2"/>
      </rPr>
      <t>)</t>
    </r>
  </si>
  <si>
    <t>percent AoV.h visible at 15mm shift &gt;</t>
  </si>
  <si>
    <t>Correction for body angle</t>
  </si>
  <si>
    <t>(deg)</t>
  </si>
  <si>
    <t>(factor)</t>
  </si>
  <si>
    <t>M645 Dmin</t>
  </si>
  <si>
    <t>FF</t>
  </si>
  <si>
    <t>1.6 CF</t>
  </si>
  <si>
    <t>3 image rise</t>
  </si>
  <si>
    <t>3 image shift</t>
  </si>
  <si>
    <t>f</t>
  </si>
  <si>
    <t>Equivalent FF focal lengths</t>
  </si>
  <si>
    <t>Mamiya M645 Lens on Mirex T-S adapter</t>
  </si>
  <si>
    <t>300mm</t>
  </si>
  <si>
    <t>Mamiya-S M645 C 55/2.8 N</t>
  </si>
  <si>
    <t xml:space="preserve">Mamiya-S M645 C 45/2.8 N </t>
  </si>
  <si>
    <t xml:space="preserve">Mamiya-S M645 C 35/3.5 N </t>
  </si>
  <si>
    <t>Mamiya 646</t>
  </si>
  <si>
    <t>Mamiya 647</t>
  </si>
  <si>
    <t>Mamiya 648</t>
  </si>
  <si>
    <t>Mamiya 649</t>
  </si>
  <si>
    <t>Mamiya 650</t>
  </si>
  <si>
    <t>Mamiya-S C 150/3.5 N</t>
  </si>
  <si>
    <t>Mamiya-S C 210/4 N</t>
  </si>
  <si>
    <t>Mamiya-S C 80/1.9 &amp; /2.8 N</t>
  </si>
  <si>
    <t>100mm</t>
  </si>
  <si>
    <t>h (in)</t>
  </si>
  <si>
    <t>35mm</t>
  </si>
  <si>
    <t>24mm</t>
  </si>
  <si>
    <t>+/- 17 deg tilt (lens nose up/down)</t>
  </si>
  <si>
    <t>+/- 15 deg swing</t>
  </si>
  <si>
    <t>14mm drop</t>
  </si>
  <si>
    <t>12mm rise</t>
  </si>
  <si>
    <t>10 deg tilt</t>
  </si>
  <si>
    <t>+/- 15mm shift</t>
  </si>
  <si>
    <t>Mamiya M645 Auto Bellows N</t>
  </si>
  <si>
    <t>119mm focus rail travel</t>
  </si>
  <si>
    <t>145mm bellows extension</t>
  </si>
  <si>
    <t>Mirex M645 to EOS T-S Adapter</t>
  </si>
  <si>
    <t>front standard movements</t>
  </si>
  <si>
    <t>back standard movements</t>
  </si>
  <si>
    <t>+/- 45 deg swing, and more (bellows vignetting after about 30 deg)</t>
  </si>
  <si>
    <t>Canon TS-E Lens</t>
  </si>
  <si>
    <t>8 deg tilt</t>
  </si>
  <si>
    <t>+/- 12mm shift</t>
  </si>
  <si>
    <t>180mm</t>
  </si>
  <si>
    <t>Schneider-K</t>
  </si>
  <si>
    <t>Lb.inf</t>
  </si>
  <si>
    <t>move</t>
  </si>
  <si>
    <t>full</t>
  </si>
  <si>
    <t>SMC Bellows-Takumar 100/4</t>
  </si>
  <si>
    <t>Xenar 180/4.5</t>
  </si>
  <si>
    <t xml:space="preserve">Nikon </t>
  </si>
  <si>
    <t>EL-Nikkor 50/2.8 enlg. lens</t>
  </si>
  <si>
    <t xml:space="preserve">Mamiya T-S Bellows, Lb.max = </t>
  </si>
  <si>
    <t>Lb.1m</t>
  </si>
  <si>
    <t>240mm</t>
  </si>
  <si>
    <t>105mm</t>
  </si>
  <si>
    <t>45 deg rotation detent stops</t>
  </si>
  <si>
    <t>Resulting Aspect Ratio, AR</t>
  </si>
  <si>
    <t>Image Overlap with 3 frames (mm)</t>
  </si>
  <si>
    <t>55mm</t>
  </si>
  <si>
    <t>200mm</t>
  </si>
  <si>
    <t>Copyright © J.L. Colwell 2009, www.jcolwell.ca</t>
  </si>
  <si>
    <t>Kopil T-S bellows (for Leica LTM, M39)</t>
  </si>
  <si>
    <t>Tilt angle calculations are based on the Hinge Rule, derived by Scheimpflug, as described by Harold Merklinger in his text "About FOCUSING the VIEW CAMERA", which is available for free download at http://www.trenholm.org/hmmerk/, and as implemented in Excel by me.</t>
  </si>
  <si>
    <t>Summary of Movements for Common T-S Devices</t>
  </si>
  <si>
    <t>LensTScalc: Lens T-S Calculator Spreadsheet</t>
  </si>
  <si>
    <t xml:space="preserve">The Lens T-S Calculator, LensTScalc,  is copyright © J.L. Colwell 2009.  You may copy and freely distribute the spreadsheet to others, but you may not charge or accept any fees, and you may not modify the spreadsheet.  You may incorporate any information, including code, from LensTScalc in other spreadsheets and publications (online or otherwise), as long as you acknowledge the source.  I am grateful to the many people who share photography information online.   I hope this is a useful contribution.  I try to be accurate but I'm sure there are errors and omissions - use this spreadsheet at your own risk.  Please don't hesitate to tell me about errors and suggestions, but don't always expect prompt replies.  Thanks, jim@jcolwell.ca </t>
  </si>
  <si>
    <t>LensTScalc v 01, 2009-11-05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</si>
</sst>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
  </numFmts>
  <fonts count="21">
    <font>
      <sz val="10"/>
      <name val="Arial"/>
      <family val="0"/>
    </font>
    <font>
      <sz val="10"/>
      <color indexed="8"/>
      <name val="Geneva"/>
      <family val="0"/>
    </font>
    <font>
      <sz val="9"/>
      <color indexed="8"/>
      <name val="Helv"/>
      <family val="0"/>
    </font>
    <font>
      <sz val="10"/>
      <color indexed="8"/>
      <name val="Helv"/>
      <family val="0"/>
    </font>
    <font>
      <b/>
      <sz val="10"/>
      <name val="Arial"/>
      <family val="2"/>
    </font>
    <font>
      <sz val="15"/>
      <name val="Arial"/>
      <family val="0"/>
    </font>
    <font>
      <sz val="11"/>
      <name val="Arial"/>
      <family val="2"/>
    </font>
    <font>
      <sz val="9"/>
      <name val="Arial"/>
      <family val="2"/>
    </font>
    <font>
      <b/>
      <sz val="11"/>
      <name val="Arial"/>
      <family val="2"/>
    </font>
    <font>
      <b/>
      <sz val="9"/>
      <name val="Arial"/>
      <family val="2"/>
    </font>
    <font>
      <sz val="8"/>
      <name val="Arial"/>
      <family val="0"/>
    </font>
    <font>
      <u val="single"/>
      <sz val="10"/>
      <color indexed="12"/>
      <name val="Arial"/>
      <family val="0"/>
    </font>
    <font>
      <b/>
      <sz val="9"/>
      <color indexed="8"/>
      <name val="Helv"/>
      <family val="0"/>
    </font>
    <font>
      <sz val="8.25"/>
      <name val="Arial"/>
      <family val="0"/>
    </font>
    <font>
      <b/>
      <sz val="10"/>
      <color indexed="8"/>
      <name val="Helv"/>
      <family val="0"/>
    </font>
    <font>
      <sz val="12"/>
      <name val="Arial"/>
      <family val="2"/>
    </font>
    <font>
      <b/>
      <sz val="12"/>
      <name val="Arial"/>
      <family val="2"/>
    </font>
    <font>
      <sz val="14.25"/>
      <name val="Arial"/>
      <family val="0"/>
    </font>
    <font>
      <b/>
      <sz val="10"/>
      <color indexed="8"/>
      <name val="Arial"/>
      <family val="2"/>
    </font>
    <font>
      <sz val="10"/>
      <color indexed="8"/>
      <name val="Arial"/>
      <family val="2"/>
    </font>
    <font>
      <sz val="14"/>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3" fillId="0" borderId="1" xfId="0" applyFont="1" applyBorder="1" applyAlignment="1">
      <alignment horizontal="center"/>
    </xf>
    <xf numFmtId="1" fontId="3" fillId="0" borderId="0" xfId="0" applyNumberFormat="1" applyFont="1" applyBorder="1" applyAlignment="1">
      <alignment horizontal="center"/>
    </xf>
    <xf numFmtId="0" fontId="1" fillId="0" borderId="0" xfId="0" applyFont="1" applyBorder="1" applyAlignment="1">
      <alignment/>
    </xf>
    <xf numFmtId="0" fontId="1" fillId="0" borderId="0" xfId="0" applyFont="1" applyBorder="1" applyAlignment="1">
      <alignment horizontal="right"/>
    </xf>
    <xf numFmtId="2" fontId="0" fillId="0" borderId="0" xfId="0" applyNumberFormat="1" applyFont="1" applyBorder="1" applyAlignment="1">
      <alignment horizontal="center"/>
    </xf>
    <xf numFmtId="2" fontId="3" fillId="0" borderId="0" xfId="0" applyNumberFormat="1" applyFont="1" applyBorder="1" applyAlignment="1">
      <alignment horizontal="center"/>
    </xf>
    <xf numFmtId="0" fontId="0" fillId="0" borderId="0" xfId="0" applyFont="1" applyBorder="1" applyAlignment="1">
      <alignment horizontal="center"/>
    </xf>
    <xf numFmtId="2" fontId="1" fillId="0" borderId="0" xfId="0" applyNumberFormat="1" applyFont="1" applyBorder="1" applyAlignment="1">
      <alignment horizontal="center"/>
    </xf>
    <xf numFmtId="0" fontId="0" fillId="0" borderId="1" xfId="0" applyFont="1" applyBorder="1" applyAlignment="1">
      <alignment horizontal="center"/>
    </xf>
    <xf numFmtId="2" fontId="1" fillId="0" borderId="1" xfId="0" applyNumberFormat="1" applyFont="1" applyBorder="1" applyAlignment="1">
      <alignment horizontal="center"/>
    </xf>
    <xf numFmtId="2" fontId="3" fillId="0" borderId="1" xfId="0" applyNumberFormat="1" applyFont="1" applyBorder="1" applyAlignment="1">
      <alignment horizontal="center"/>
    </xf>
    <xf numFmtId="0" fontId="2" fillId="0" borderId="1" xfId="0" applyFont="1" applyBorder="1" applyAlignment="1">
      <alignment horizontal="center"/>
    </xf>
    <xf numFmtId="2" fontId="0" fillId="0" borderId="2" xfId="0" applyNumberFormat="1"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4" fillId="0" borderId="0" xfId="0" applyFont="1" applyBorder="1" applyAlignment="1">
      <alignment horizontal="right"/>
    </xf>
    <xf numFmtId="0" fontId="0" fillId="0" borderId="0" xfId="0" applyFont="1" applyBorder="1" applyAlignment="1">
      <alignment horizontal="left"/>
    </xf>
    <xf numFmtId="0" fontId="0" fillId="0" borderId="3" xfId="0" applyFont="1" applyBorder="1" applyAlignment="1">
      <alignment horizontal="center"/>
    </xf>
    <xf numFmtId="0" fontId="0" fillId="0" borderId="2" xfId="0" applyFont="1" applyBorder="1" applyAlignment="1">
      <alignment/>
    </xf>
    <xf numFmtId="0" fontId="7" fillId="0" borderId="0" xfId="0" applyFont="1" applyBorder="1" applyAlignment="1">
      <alignment horizontal="left"/>
    </xf>
    <xf numFmtId="172" fontId="3" fillId="0" borderId="0" xfId="0" applyNumberFormat="1" applyFont="1" applyBorder="1" applyAlignment="1">
      <alignment horizontal="center"/>
    </xf>
    <xf numFmtId="172" fontId="3" fillId="0" borderId="1" xfId="0" applyNumberFormat="1" applyFont="1" applyBorder="1" applyAlignment="1">
      <alignment horizontal="center"/>
    </xf>
    <xf numFmtId="2" fontId="0" fillId="0" borderId="0" xfId="0" applyNumberFormat="1" applyFont="1" applyBorder="1" applyAlignment="1">
      <alignment/>
    </xf>
    <xf numFmtId="0" fontId="3" fillId="0" borderId="0" xfId="0" applyFont="1" applyBorder="1" applyAlignment="1">
      <alignment/>
    </xf>
    <xf numFmtId="0" fontId="2" fillId="0" borderId="1" xfId="0" applyFont="1" applyBorder="1" applyAlignment="1">
      <alignment/>
    </xf>
    <xf numFmtId="0" fontId="3" fillId="0" borderId="4" xfId="0" applyFont="1" applyBorder="1" applyAlignment="1">
      <alignment horizontal="center"/>
    </xf>
    <xf numFmtId="172" fontId="7" fillId="0" borderId="0" xfId="0" applyNumberFormat="1" applyFont="1" applyBorder="1" applyAlignment="1">
      <alignment horizontal="left"/>
    </xf>
    <xf numFmtId="0" fontId="7" fillId="0" borderId="0" xfId="0" applyFont="1" applyAlignment="1">
      <alignment horizontal="center"/>
    </xf>
    <xf numFmtId="0" fontId="7" fillId="0" borderId="0" xfId="0" applyFont="1" applyAlignment="1">
      <alignment/>
    </xf>
    <xf numFmtId="1" fontId="7" fillId="0" borderId="1" xfId="0" applyNumberFormat="1" applyFont="1" applyBorder="1" applyAlignment="1">
      <alignment horizontal="center"/>
    </xf>
    <xf numFmtId="0" fontId="9" fillId="0" borderId="0" xfId="0" applyFont="1" applyAlignment="1">
      <alignment horizontal="center"/>
    </xf>
    <xf numFmtId="0" fontId="7" fillId="0" borderId="5" xfId="0" applyFont="1" applyBorder="1" applyAlignment="1">
      <alignment horizontal="center"/>
    </xf>
    <xf numFmtId="0" fontId="7" fillId="0" borderId="0" xfId="0" applyFont="1" applyBorder="1" applyAlignment="1">
      <alignment/>
    </xf>
    <xf numFmtId="172" fontId="7" fillId="0" borderId="5" xfId="0" applyNumberFormat="1" applyFont="1" applyBorder="1" applyAlignment="1">
      <alignment horizontal="center"/>
    </xf>
    <xf numFmtId="172" fontId="7" fillId="0" borderId="2" xfId="0" applyNumberFormat="1" applyFont="1" applyBorder="1" applyAlignment="1">
      <alignment horizontal="center"/>
    </xf>
    <xf numFmtId="172" fontId="7" fillId="0" borderId="0" xfId="0" applyNumberFormat="1" applyFont="1" applyAlignment="1">
      <alignment horizontal="center"/>
    </xf>
    <xf numFmtId="172" fontId="7" fillId="0" borderId="0" xfId="0" applyNumberFormat="1" applyFont="1" applyAlignment="1">
      <alignment horizontal="left"/>
    </xf>
    <xf numFmtId="0" fontId="7" fillId="0" borderId="0" xfId="0" applyFont="1" applyBorder="1" applyAlignment="1">
      <alignment horizontal="center"/>
    </xf>
    <xf numFmtId="0" fontId="7" fillId="0" borderId="1" xfId="0" applyFont="1" applyBorder="1" applyAlignment="1">
      <alignment/>
    </xf>
    <xf numFmtId="0" fontId="7" fillId="0" borderId="1" xfId="0" applyFont="1" applyBorder="1" applyAlignment="1">
      <alignment horizontal="center"/>
    </xf>
    <xf numFmtId="172" fontId="7" fillId="0" borderId="1" xfId="0" applyNumberFormat="1" applyFont="1" applyBorder="1" applyAlignment="1">
      <alignment horizontal="center"/>
    </xf>
    <xf numFmtId="0" fontId="9" fillId="0" borderId="1" xfId="0" applyFont="1" applyBorder="1" applyAlignment="1">
      <alignment/>
    </xf>
    <xf numFmtId="1" fontId="7" fillId="0" borderId="0" xfId="0" applyNumberFormat="1" applyFont="1" applyBorder="1" applyAlignment="1">
      <alignment horizontal="center"/>
    </xf>
    <xf numFmtId="172" fontId="7" fillId="0" borderId="0" xfId="0" applyNumberFormat="1" applyFont="1" applyBorder="1" applyAlignment="1">
      <alignment horizontal="center"/>
    </xf>
    <xf numFmtId="0" fontId="0" fillId="0" borderId="6" xfId="0" applyFont="1" applyBorder="1" applyAlignment="1">
      <alignment/>
    </xf>
    <xf numFmtId="0" fontId="12" fillId="0" borderId="7" xfId="0" applyFont="1" applyFill="1" applyBorder="1" applyAlignment="1">
      <alignment horizontal="center"/>
    </xf>
    <xf numFmtId="0" fontId="0" fillId="0" borderId="8" xfId="0" applyFont="1" applyBorder="1" applyAlignment="1">
      <alignment/>
    </xf>
    <xf numFmtId="2" fontId="0" fillId="0" borderId="9" xfId="0" applyNumberFormat="1" applyFont="1" applyBorder="1" applyAlignment="1">
      <alignment horizontal="center"/>
    </xf>
    <xf numFmtId="2" fontId="0" fillId="0" borderId="1" xfId="0" applyNumberFormat="1" applyFont="1" applyBorder="1" applyAlignment="1">
      <alignment horizontal="center"/>
    </xf>
    <xf numFmtId="173" fontId="7" fillId="0" borderId="5" xfId="0" applyNumberFormat="1" applyFont="1" applyBorder="1" applyAlignment="1">
      <alignment horizontal="center"/>
    </xf>
    <xf numFmtId="173" fontId="7" fillId="0" borderId="2" xfId="0" applyNumberFormat="1" applyFont="1" applyBorder="1" applyAlignment="1">
      <alignment horizontal="center"/>
    </xf>
    <xf numFmtId="172" fontId="7" fillId="0" borderId="9" xfId="0" applyNumberFormat="1" applyFont="1" applyBorder="1" applyAlignment="1">
      <alignment horizontal="center"/>
    </xf>
    <xf numFmtId="172" fontId="7" fillId="0" borderId="3" xfId="0" applyNumberFormat="1" applyFont="1" applyBorder="1" applyAlignment="1">
      <alignment horizontal="center"/>
    </xf>
    <xf numFmtId="1" fontId="7" fillId="0" borderId="5" xfId="0" applyNumberFormat="1" applyFont="1" applyBorder="1" applyAlignment="1">
      <alignment horizontal="center"/>
    </xf>
    <xf numFmtId="1" fontId="7" fillId="0" borderId="2" xfId="0" applyNumberFormat="1" applyFont="1" applyBorder="1" applyAlignment="1">
      <alignment horizontal="center"/>
    </xf>
    <xf numFmtId="1" fontId="7" fillId="0" borderId="9" xfId="0" applyNumberFormat="1" applyFont="1" applyBorder="1" applyAlignment="1">
      <alignment horizontal="center"/>
    </xf>
    <xf numFmtId="1" fontId="7" fillId="0" borderId="3" xfId="0" applyNumberFormat="1"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xf>
    <xf numFmtId="1" fontId="7" fillId="0" borderId="6" xfId="0" applyNumberFormat="1" applyFont="1" applyBorder="1" applyAlignment="1">
      <alignment horizontal="center"/>
    </xf>
    <xf numFmtId="1" fontId="7" fillId="0" borderId="8" xfId="0" applyNumberFormat="1" applyFont="1" applyBorder="1" applyAlignment="1">
      <alignment horizontal="center"/>
    </xf>
    <xf numFmtId="0" fontId="7" fillId="0" borderId="10" xfId="0" applyFont="1" applyBorder="1" applyAlignment="1">
      <alignment/>
    </xf>
    <xf numFmtId="0" fontId="7" fillId="0" borderId="4" xfId="0" applyFont="1" applyBorder="1" applyAlignment="1">
      <alignment/>
    </xf>
    <xf numFmtId="173" fontId="7" fillId="0" borderId="0" xfId="0" applyNumberFormat="1" applyFont="1" applyBorder="1" applyAlignment="1">
      <alignment horizontal="center"/>
    </xf>
    <xf numFmtId="172" fontId="7" fillId="0" borderId="11" xfId="0" applyNumberFormat="1"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172" fontId="7" fillId="0" borderId="0" xfId="0" applyNumberFormat="1" applyFont="1" applyAlignment="1">
      <alignment horizontal="left" vertical="top" wrapText="1"/>
    </xf>
    <xf numFmtId="172" fontId="9" fillId="0" borderId="0" xfId="0" applyNumberFormat="1" applyFont="1" applyAlignment="1">
      <alignment horizontal="center"/>
    </xf>
    <xf numFmtId="0" fontId="7" fillId="0" borderId="12" xfId="0" applyFont="1" applyBorder="1" applyAlignment="1">
      <alignment/>
    </xf>
    <xf numFmtId="0" fontId="0" fillId="2" borderId="0" xfId="0" applyFill="1" applyAlignment="1">
      <alignment/>
    </xf>
    <xf numFmtId="0" fontId="0" fillId="2" borderId="8" xfId="0" applyFont="1" applyFill="1" applyBorder="1" applyAlignment="1">
      <alignment/>
    </xf>
    <xf numFmtId="2" fontId="0" fillId="2" borderId="9"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7" xfId="0" applyFont="1" applyBorder="1" applyAlignment="1">
      <alignment/>
    </xf>
    <xf numFmtId="172" fontId="0" fillId="0" borderId="6" xfId="0" applyNumberFormat="1" applyFont="1" applyBorder="1" applyAlignment="1">
      <alignment horizontal="center"/>
    </xf>
    <xf numFmtId="172" fontId="0" fillId="0" borderId="7" xfId="0" applyNumberFormat="1" applyFont="1" applyBorder="1" applyAlignment="1">
      <alignment horizontal="center"/>
    </xf>
    <xf numFmtId="172" fontId="0" fillId="0" borderId="7" xfId="0" applyNumberFormat="1" applyFont="1" applyFill="1" applyBorder="1" applyAlignment="1">
      <alignment horizontal="center"/>
    </xf>
    <xf numFmtId="0" fontId="0" fillId="0" borderId="3" xfId="0" applyFont="1" applyBorder="1" applyAlignment="1">
      <alignment/>
    </xf>
    <xf numFmtId="172" fontId="0" fillId="2" borderId="6" xfId="0" applyNumberFormat="1" applyFont="1" applyFill="1" applyBorder="1" applyAlignment="1">
      <alignment horizontal="center"/>
    </xf>
    <xf numFmtId="172" fontId="0" fillId="2" borderId="7" xfId="0" applyNumberFormat="1" applyFont="1" applyFill="1" applyBorder="1" applyAlignment="1">
      <alignment horizontal="center"/>
    </xf>
    <xf numFmtId="0" fontId="0" fillId="2" borderId="3" xfId="0" applyFont="1" applyFill="1" applyBorder="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center"/>
    </xf>
    <xf numFmtId="0" fontId="0" fillId="0" borderId="8" xfId="0" applyBorder="1" applyAlignment="1">
      <alignment/>
    </xf>
    <xf numFmtId="0" fontId="7" fillId="0" borderId="5" xfId="0" applyFont="1" applyBorder="1" applyAlignment="1">
      <alignment horizontal="center"/>
    </xf>
    <xf numFmtId="0" fontId="7" fillId="0" borderId="9" xfId="0" applyFont="1" applyBorder="1" applyAlignment="1">
      <alignment horizontal="center"/>
    </xf>
    <xf numFmtId="0" fontId="7" fillId="0" borderId="2" xfId="0" applyFont="1" applyBorder="1" applyAlignment="1">
      <alignment/>
    </xf>
    <xf numFmtId="0" fontId="7" fillId="0" borderId="3" xfId="0" applyFont="1" applyBorder="1" applyAlignment="1">
      <alignment/>
    </xf>
    <xf numFmtId="0" fontId="9" fillId="0" borderId="0" xfId="0" applyFont="1" applyBorder="1" applyAlignment="1">
      <alignment horizontal="center"/>
    </xf>
    <xf numFmtId="0" fontId="14" fillId="0" borderId="0" xfId="0" applyFont="1" applyBorder="1" applyAlignment="1">
      <alignment/>
    </xf>
    <xf numFmtId="172" fontId="0" fillId="0" borderId="0" xfId="0" applyNumberFormat="1" applyFont="1" applyBorder="1" applyAlignment="1">
      <alignment horizontal="center"/>
    </xf>
    <xf numFmtId="172" fontId="0" fillId="0" borderId="9" xfId="0" applyNumberFormat="1" applyFont="1" applyBorder="1" applyAlignment="1">
      <alignment horizontal="center"/>
    </xf>
    <xf numFmtId="0" fontId="0" fillId="2" borderId="8" xfId="0" applyFont="1" applyFill="1" applyBorder="1" applyAlignment="1">
      <alignment/>
    </xf>
    <xf numFmtId="172" fontId="0" fillId="2" borderId="6" xfId="0" applyNumberFormat="1" applyFont="1" applyFill="1" applyBorder="1" applyAlignment="1">
      <alignment horizontal="center"/>
    </xf>
    <xf numFmtId="172" fontId="0" fillId="2" borderId="7" xfId="0" applyNumberFormat="1" applyFont="1" applyFill="1" applyBorder="1" applyAlignment="1">
      <alignment horizontal="center"/>
    </xf>
    <xf numFmtId="2" fontId="0" fillId="2" borderId="9" xfId="0" applyNumberFormat="1" applyFont="1" applyFill="1" applyBorder="1" applyAlignment="1">
      <alignment horizontal="center"/>
    </xf>
    <xf numFmtId="2" fontId="0" fillId="2" borderId="1" xfId="0" applyNumberFormat="1" applyFont="1" applyFill="1" applyBorder="1" applyAlignment="1">
      <alignment horizontal="center"/>
    </xf>
    <xf numFmtId="0" fontId="0" fillId="2" borderId="3" xfId="0" applyFont="1" applyFill="1" applyBorder="1" applyAlignment="1">
      <alignment/>
    </xf>
    <xf numFmtId="49" fontId="16"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0" fontId="7" fillId="0" borderId="0" xfId="0" applyFont="1" applyAlignment="1">
      <alignment horizontal="left"/>
    </xf>
    <xf numFmtId="0" fontId="9" fillId="0" borderId="0" xfId="0" applyFont="1" applyAlignment="1">
      <alignment/>
    </xf>
    <xf numFmtId="0" fontId="7" fillId="0" borderId="6" xfId="0" applyFont="1" applyBorder="1" applyAlignment="1">
      <alignment horizontal="center"/>
    </xf>
    <xf numFmtId="0" fontId="7" fillId="0" borderId="8" xfId="0" applyFont="1" applyBorder="1" applyAlignment="1">
      <alignment horizontal="center"/>
    </xf>
    <xf numFmtId="173" fontId="7" fillId="0" borderId="6" xfId="0" applyNumberFormat="1" applyFont="1" applyBorder="1" applyAlignment="1">
      <alignment horizontal="center"/>
    </xf>
    <xf numFmtId="173" fontId="7" fillId="0" borderId="8" xfId="0" applyNumberFormat="1" applyFont="1" applyBorder="1" applyAlignment="1">
      <alignment horizontal="center"/>
    </xf>
    <xf numFmtId="173" fontId="7" fillId="0" borderId="7" xfId="0" applyNumberFormat="1" applyFont="1" applyBorder="1" applyAlignment="1">
      <alignment horizontal="center"/>
    </xf>
    <xf numFmtId="172" fontId="7" fillId="0" borderId="6" xfId="0" applyNumberFormat="1" applyFont="1" applyBorder="1" applyAlignment="1">
      <alignment horizontal="center"/>
    </xf>
    <xf numFmtId="0" fontId="7" fillId="0" borderId="7" xfId="0" applyFont="1" applyBorder="1" applyAlignment="1">
      <alignment horizontal="center"/>
    </xf>
    <xf numFmtId="172" fontId="7" fillId="0" borderId="8" xfId="0" applyNumberFormat="1" applyFont="1" applyBorder="1" applyAlignment="1">
      <alignment horizontal="center"/>
    </xf>
    <xf numFmtId="0" fontId="12" fillId="2" borderId="10" xfId="0" applyFont="1" applyFill="1" applyBorder="1" applyAlignment="1">
      <alignment horizontal="center"/>
    </xf>
    <xf numFmtId="0" fontId="12" fillId="2" borderId="4" xfId="0" applyFont="1" applyFill="1" applyBorder="1" applyAlignment="1">
      <alignment horizontal="center"/>
    </xf>
    <xf numFmtId="0" fontId="12" fillId="2" borderId="12" xfId="0" applyFont="1" applyFill="1" applyBorder="1" applyAlignment="1">
      <alignment horizontal="center"/>
    </xf>
    <xf numFmtId="0" fontId="12" fillId="0" borderId="10" xfId="0" applyFont="1" applyFill="1" applyBorder="1" applyAlignment="1">
      <alignment horizontal="center"/>
    </xf>
    <xf numFmtId="0" fontId="12" fillId="0" borderId="4" xfId="0" applyFont="1" applyFill="1" applyBorder="1" applyAlignment="1">
      <alignment horizontal="center"/>
    </xf>
    <xf numFmtId="0" fontId="12" fillId="0" borderId="12" xfId="0" applyFont="1" applyFill="1" applyBorder="1" applyAlignment="1">
      <alignment horizontal="center"/>
    </xf>
    <xf numFmtId="172" fontId="7" fillId="0" borderId="10" xfId="0" applyNumberFormat="1" applyFont="1" applyBorder="1" applyAlignment="1">
      <alignment horizontal="center"/>
    </xf>
    <xf numFmtId="172" fontId="7" fillId="0" borderId="12" xfId="0" applyNumberFormat="1"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4" xfId="0" applyFont="1" applyBorder="1" applyAlignment="1">
      <alignment horizontal="center"/>
    </xf>
    <xf numFmtId="0" fontId="7" fillId="0" borderId="12" xfId="0" applyFont="1" applyBorder="1" applyAlignment="1">
      <alignment horizontal="center"/>
    </xf>
    <xf numFmtId="172" fontId="7" fillId="0" borderId="4" xfId="0" applyNumberFormat="1" applyFont="1" applyBorder="1" applyAlignment="1">
      <alignment horizontal="center"/>
    </xf>
    <xf numFmtId="172" fontId="4" fillId="0" borderId="6" xfId="0" applyNumberFormat="1" applyFont="1" applyBorder="1" applyAlignment="1">
      <alignment horizontal="center"/>
    </xf>
    <xf numFmtId="172" fontId="4" fillId="0" borderId="7" xfId="0" applyNumberFormat="1" applyFont="1" applyBorder="1" applyAlignment="1">
      <alignment horizontal="center"/>
    </xf>
    <xf numFmtId="172" fontId="4" fillId="0" borderId="8" xfId="0" applyNumberFormat="1" applyFont="1" applyBorder="1" applyAlignment="1">
      <alignment horizontal="center"/>
    </xf>
    <xf numFmtId="172" fontId="4" fillId="0" borderId="9" xfId="0" applyNumberFormat="1" applyFont="1" applyBorder="1" applyAlignment="1">
      <alignment horizontal="center"/>
    </xf>
    <xf numFmtId="172" fontId="4" fillId="0" borderId="1" xfId="0" applyNumberFormat="1" applyFont="1" applyBorder="1" applyAlignment="1">
      <alignment horizontal="center"/>
    </xf>
    <xf numFmtId="172" fontId="4" fillId="0" borderId="3" xfId="0" applyNumberFormat="1" applyFont="1" applyBorder="1" applyAlignment="1">
      <alignment horizontal="center"/>
    </xf>
    <xf numFmtId="0" fontId="7" fillId="0" borderId="5" xfId="0" applyFont="1" applyBorder="1" applyAlignment="1">
      <alignment horizontal="center"/>
    </xf>
    <xf numFmtId="0" fontId="7" fillId="0" borderId="2" xfId="0" applyFont="1" applyBorder="1" applyAlignment="1">
      <alignment horizontal="center"/>
    </xf>
    <xf numFmtId="0" fontId="0" fillId="0" borderId="0" xfId="0" applyFont="1" applyAlignment="1">
      <alignment/>
    </xf>
    <xf numFmtId="0" fontId="4" fillId="0" borderId="0" xfId="0" applyFont="1" applyAlignment="1">
      <alignment/>
    </xf>
    <xf numFmtId="0" fontId="19" fillId="0" borderId="0" xfId="0" applyFont="1" applyAlignment="1">
      <alignment horizontal="left" vertical="top" wrapText="1"/>
    </xf>
    <xf numFmtId="0" fontId="4"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Macro: Tilt for Horizontal Plane in Focus</a:t>
            </a:r>
          </a:p>
        </c:rich>
      </c:tx>
      <c:layout>
        <c:manualLayout>
          <c:xMode val="factor"/>
          <c:yMode val="factor"/>
          <c:x val="0.00575"/>
          <c:y val="0.03"/>
        </c:manualLayout>
      </c:layout>
      <c:spPr>
        <a:noFill/>
        <a:ln>
          <a:noFill/>
        </a:ln>
      </c:spPr>
    </c:title>
    <c:plotArea>
      <c:layout>
        <c:manualLayout>
          <c:xMode val="edge"/>
          <c:yMode val="edge"/>
          <c:x val="0.068"/>
          <c:y val="0.098"/>
          <c:w val="0.9135"/>
          <c:h val="0.844"/>
        </c:manualLayout>
      </c:layout>
      <c:scatterChart>
        <c:scatterStyle val="line"/>
        <c:varyColors val="0"/>
        <c:ser>
          <c:idx val="2"/>
          <c:order val="0"/>
          <c:tx>
            <c:strRef>
              <c:f>'d.tilt'!$K$27</c:f>
              <c:strCache>
                <c:ptCount val="1"/>
                <c:pt idx="0">
                  <c:v>100mm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'd.tilt'!$C$32:$C$43</c:f>
              <c:numCache>
                <c:ptCount val="12"/>
                <c:pt idx="0">
                  <c:v>5.30352</c:v>
                </c:pt>
                <c:pt idx="1">
                  <c:v>6.217920000000001</c:v>
                </c:pt>
                <c:pt idx="2">
                  <c:v>7.68096</c:v>
                </c:pt>
                <c:pt idx="3">
                  <c:v>10.60704</c:v>
                </c:pt>
                <c:pt idx="4">
                  <c:v>13.898879999999998</c:v>
                </c:pt>
                <c:pt idx="5">
                  <c:v>14.99616</c:v>
                </c:pt>
                <c:pt idx="6">
                  <c:v>16.459200000000003</c:v>
                </c:pt>
                <c:pt idx="7">
                  <c:v>17.55648</c:v>
                </c:pt>
                <c:pt idx="8">
                  <c:v>21.9456</c:v>
                </c:pt>
                <c:pt idx="9">
                  <c:v>25.6032</c:v>
                </c:pt>
                <c:pt idx="10">
                  <c:v>29.260800000000003</c:v>
                </c:pt>
                <c:pt idx="11">
                  <c:v>32.918400000000005</c:v>
                </c:pt>
              </c:numCache>
            </c:numRef>
          </c:xVal>
          <c:yVal>
            <c:numRef>
              <c:f>'d.tilt'!$K$32:$K$43</c:f>
              <c:numCache>
                <c:ptCount val="12"/>
                <c:pt idx="0">
                  <c:v>43.60281897270362</c:v>
                </c:pt>
                <c:pt idx="1">
                  <c:v>36.03187907247056</c:v>
                </c:pt>
                <c:pt idx="2">
                  <c:v>28.43689014885537</c:v>
                </c:pt>
                <c:pt idx="3">
                  <c:v>20.17127134646498</c:v>
                </c:pt>
                <c:pt idx="4">
                  <c:v>15.25752329045638</c:v>
                </c:pt>
                <c:pt idx="5">
                  <c:v>14.116980571303033</c:v>
                </c:pt>
                <c:pt idx="6">
                  <c:v>12.839588406904149</c:v>
                </c:pt>
                <c:pt idx="7">
                  <c:v>12.024699180565824</c:v>
                </c:pt>
                <c:pt idx="8">
                  <c:v>9.594068226860463</c:v>
                </c:pt>
                <c:pt idx="9">
                  <c:v>8.213210701738188</c:v>
                </c:pt>
                <c:pt idx="10">
                  <c:v>7.18075578145828</c:v>
                </c:pt>
                <c:pt idx="11">
                  <c:v>6.379370208442802</c:v>
                </c:pt>
              </c:numCache>
            </c:numRef>
          </c:yVal>
          <c:smooth val="1"/>
        </c:ser>
        <c:ser>
          <c:idx val="0"/>
          <c:order val="1"/>
          <c:tx>
            <c:strRef>
              <c:f>'d.tilt'!$J$27</c:f>
              <c:strCache>
                <c:ptCount val="1"/>
                <c:pt idx="0">
                  <c:v>80mm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'd.tilt'!$C$31:$C$43</c:f>
              <c:numCache>
                <c:ptCount val="13"/>
                <c:pt idx="0">
                  <c:v>4.02336</c:v>
                </c:pt>
                <c:pt idx="1">
                  <c:v>5.30352</c:v>
                </c:pt>
                <c:pt idx="2">
                  <c:v>6.217920000000001</c:v>
                </c:pt>
                <c:pt idx="3">
                  <c:v>7.68096</c:v>
                </c:pt>
                <c:pt idx="4">
                  <c:v>10.60704</c:v>
                </c:pt>
                <c:pt idx="5">
                  <c:v>13.898879999999998</c:v>
                </c:pt>
                <c:pt idx="6">
                  <c:v>14.99616</c:v>
                </c:pt>
                <c:pt idx="7">
                  <c:v>16.459200000000003</c:v>
                </c:pt>
                <c:pt idx="8">
                  <c:v>17.55648</c:v>
                </c:pt>
                <c:pt idx="9">
                  <c:v>21.9456</c:v>
                </c:pt>
                <c:pt idx="10">
                  <c:v>25.6032</c:v>
                </c:pt>
                <c:pt idx="11">
                  <c:v>29.260800000000003</c:v>
                </c:pt>
                <c:pt idx="12">
                  <c:v>32.918400000000005</c:v>
                </c:pt>
              </c:numCache>
            </c:numRef>
          </c:xVal>
          <c:yVal>
            <c:numRef>
              <c:f>'d.tilt'!$J$31:$J$43</c:f>
              <c:numCache>
                <c:ptCount val="13"/>
                <c:pt idx="0">
                  <c:v>46.658241772777615</c:v>
                </c:pt>
                <c:pt idx="1">
                  <c:v>33.48537662299247</c:v>
                </c:pt>
                <c:pt idx="2">
                  <c:v>28.072486935852957</c:v>
                </c:pt>
                <c:pt idx="3">
                  <c:v>22.39268780540162</c:v>
                </c:pt>
                <c:pt idx="4">
                  <c:v>16.0133944239485</c:v>
                </c:pt>
                <c:pt idx="5">
                  <c:v>12.153197469007871</c:v>
                </c:pt>
                <c:pt idx="6">
                  <c:v>11.25184772927596</c:v>
                </c:pt>
                <c:pt idx="7">
                  <c:v>10.240348321186225</c:v>
                </c:pt>
                <c:pt idx="8">
                  <c:v>9.594068226860463</c:v>
                </c:pt>
                <c:pt idx="9">
                  <c:v>7.662255660766065</c:v>
                </c:pt>
                <c:pt idx="10">
                  <c:v>6.562427868634154</c:v>
                </c:pt>
                <c:pt idx="11">
                  <c:v>5.739170477266787</c:v>
                </c:pt>
                <c:pt idx="12">
                  <c:v>5.099688914217338</c:v>
                </c:pt>
              </c:numCache>
            </c:numRef>
          </c:yVal>
          <c:smooth val="1"/>
        </c:ser>
        <c:ser>
          <c:idx val="1"/>
          <c:order val="2"/>
          <c:tx>
            <c:strRef>
              <c:f>'d.tilt'!$H$27</c:f>
              <c:strCache>
                <c:ptCount val="1"/>
                <c:pt idx="0">
                  <c:v>50mm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'd.tilt'!$C$30:$C$43</c:f>
              <c:numCache>
                <c:ptCount val="14"/>
                <c:pt idx="0">
                  <c:v>2.92608</c:v>
                </c:pt>
                <c:pt idx="1">
                  <c:v>4.02336</c:v>
                </c:pt>
                <c:pt idx="2">
                  <c:v>5.30352</c:v>
                </c:pt>
                <c:pt idx="3">
                  <c:v>6.217920000000001</c:v>
                </c:pt>
                <c:pt idx="4">
                  <c:v>7.68096</c:v>
                </c:pt>
                <c:pt idx="5">
                  <c:v>10.60704</c:v>
                </c:pt>
                <c:pt idx="6">
                  <c:v>13.898879999999998</c:v>
                </c:pt>
                <c:pt idx="7">
                  <c:v>14.99616</c:v>
                </c:pt>
                <c:pt idx="8">
                  <c:v>16.459200000000003</c:v>
                </c:pt>
                <c:pt idx="9">
                  <c:v>17.55648</c:v>
                </c:pt>
                <c:pt idx="10">
                  <c:v>21.9456</c:v>
                </c:pt>
                <c:pt idx="11">
                  <c:v>25.6032</c:v>
                </c:pt>
                <c:pt idx="12">
                  <c:v>29.260800000000003</c:v>
                </c:pt>
                <c:pt idx="13">
                  <c:v>32.918400000000005</c:v>
                </c:pt>
              </c:numCache>
            </c:numRef>
          </c:xVal>
          <c:yVal>
            <c:numRef>
              <c:f>'d.tilt'!$H$30:$H$43</c:f>
              <c:numCache>
                <c:ptCount val="14"/>
                <c:pt idx="0">
                  <c:v>38.68218745348944</c:v>
                </c:pt>
                <c:pt idx="1">
                  <c:v>27.035691789412294</c:v>
                </c:pt>
                <c:pt idx="2">
                  <c:v>20.17127134646498</c:v>
                </c:pt>
                <c:pt idx="3">
                  <c:v>17.1046351766438</c:v>
                </c:pt>
                <c:pt idx="4">
                  <c:v>13.77414699802673</c:v>
                </c:pt>
                <c:pt idx="5">
                  <c:v>9.928191842286484</c:v>
                </c:pt>
                <c:pt idx="6">
                  <c:v>7.5608431766720985</c:v>
                </c:pt>
                <c:pt idx="7">
                  <c:v>7.004726409076351</c:v>
                </c:pt>
                <c:pt idx="8">
                  <c:v>6.379370208442802</c:v>
                </c:pt>
                <c:pt idx="9">
                  <c:v>5.979156796301311</c:v>
                </c:pt>
                <c:pt idx="10">
                  <c:v>4.780191847199158</c:v>
                </c:pt>
                <c:pt idx="11">
                  <c:v>4.096043758152333</c:v>
                </c:pt>
                <c:pt idx="12">
                  <c:v>3.583321698471974</c:v>
                </c:pt>
                <c:pt idx="13">
                  <c:v>3.184738536720409</c:v>
                </c:pt>
              </c:numCache>
            </c:numRef>
          </c:yVal>
          <c:smooth val="1"/>
        </c:ser>
        <c:ser>
          <c:idx val="4"/>
          <c:order val="3"/>
          <c:tx>
            <c:strRef>
              <c:f>'d.tilt'!$G$27</c:f>
              <c:strCache>
                <c:ptCount val="1"/>
                <c:pt idx="0">
                  <c:v>35mm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'd.tilt'!$C$29:$C$43</c:f>
              <c:numCache>
                <c:ptCount val="15"/>
                <c:pt idx="0">
                  <c:v>1.8288000000000002</c:v>
                </c:pt>
                <c:pt idx="1">
                  <c:v>2.92608</c:v>
                </c:pt>
                <c:pt idx="2">
                  <c:v>4.02336</c:v>
                </c:pt>
                <c:pt idx="3">
                  <c:v>5.30352</c:v>
                </c:pt>
                <c:pt idx="4">
                  <c:v>6.217920000000001</c:v>
                </c:pt>
                <c:pt idx="5">
                  <c:v>7.68096</c:v>
                </c:pt>
                <c:pt idx="6">
                  <c:v>10.60704</c:v>
                </c:pt>
                <c:pt idx="7">
                  <c:v>13.898879999999998</c:v>
                </c:pt>
                <c:pt idx="8">
                  <c:v>14.99616</c:v>
                </c:pt>
                <c:pt idx="9">
                  <c:v>16.459200000000003</c:v>
                </c:pt>
                <c:pt idx="10">
                  <c:v>17.55648</c:v>
                </c:pt>
                <c:pt idx="11">
                  <c:v>21.9456</c:v>
                </c:pt>
                <c:pt idx="12">
                  <c:v>25.6032</c:v>
                </c:pt>
                <c:pt idx="13">
                  <c:v>29.260800000000003</c:v>
                </c:pt>
                <c:pt idx="14">
                  <c:v>32.918400000000005</c:v>
                </c:pt>
              </c:numCache>
            </c:numRef>
          </c:xVal>
          <c:yVal>
            <c:numRef>
              <c:f>'d.tilt'!$G$29:$G$43</c:f>
              <c:numCache>
                <c:ptCount val="15"/>
                <c:pt idx="0">
                  <c:v>44.42700400080571</c:v>
                </c:pt>
                <c:pt idx="1">
                  <c:v>25.944479772370006</c:v>
                </c:pt>
                <c:pt idx="2">
                  <c:v>18.553004535020655</c:v>
                </c:pt>
                <c:pt idx="3">
                  <c:v>13.967962674651124</c:v>
                </c:pt>
                <c:pt idx="4">
                  <c:v>11.881156021010703</c:v>
                </c:pt>
                <c:pt idx="5">
                  <c:v>9.594068226860463</c:v>
                </c:pt>
                <c:pt idx="6">
                  <c:v>6.931906197584863</c:v>
                </c:pt>
                <c:pt idx="7">
                  <c:v>5.2847329545345465</c:v>
                </c:pt>
                <c:pt idx="8">
                  <c:v>4.897063207722771</c:v>
                </c:pt>
                <c:pt idx="9">
                  <c:v>4.460843697873995</c:v>
                </c:pt>
                <c:pt idx="10">
                  <c:v>4.181528273111476</c:v>
                </c:pt>
                <c:pt idx="11">
                  <c:v>3.344152204455658</c:v>
                </c:pt>
                <c:pt idx="12">
                  <c:v>2.8659839825988622</c:v>
                </c:pt>
                <c:pt idx="13">
                  <c:v>2.50749070358723</c:v>
                </c:pt>
                <c:pt idx="14">
                  <c:v>2.2287312128604633</c:v>
                </c:pt>
              </c:numCache>
            </c:numRef>
          </c:yVal>
          <c:smooth val="1"/>
        </c:ser>
        <c:axId val="43878395"/>
        <c:axId val="64513904"/>
      </c:scatterChart>
      <c:valAx>
        <c:axId val="43878395"/>
        <c:scaling>
          <c:orientation val="minMax"/>
          <c:max val="30"/>
        </c:scaling>
        <c:axPos val="b"/>
        <c:title>
          <c:tx>
            <c:rich>
              <a:bodyPr vert="horz" rot="0" anchor="ctr"/>
              <a:lstStyle/>
              <a:p>
                <a:pPr algn="ctr">
                  <a:defRPr/>
                </a:pPr>
                <a:r>
                  <a:rPr lang="en-US" cap="none" sz="1100" b="0" i="0" u="none" baseline="0">
                    <a:latin typeface="Arial"/>
                    <a:ea typeface="Arial"/>
                    <a:cs typeface="Arial"/>
                  </a:rPr>
                  <a:t>Lens Height Above Horizontal Plane (in)</a:t>
                </a:r>
              </a:p>
            </c:rich>
          </c:tx>
          <c:layout/>
          <c:overlay val="0"/>
          <c:spPr>
            <a:noFill/>
            <a:ln>
              <a:noFill/>
            </a:ln>
          </c:spPr>
        </c:title>
        <c:majorGridlines>
          <c:spPr>
            <a:ln w="12700">
              <a:solidFill>
                <a:srgbClr val="000000"/>
              </a:solidFill>
            </a:ln>
          </c:spPr>
        </c:majorGridlines>
        <c:minorGridlines>
          <c:spPr>
            <a:ln w="12700">
              <a:solidFill>
                <a:srgbClr val="C0C0C0"/>
              </a:solidFill>
            </a:ln>
          </c:spPr>
        </c:minorGridlines>
        <c:delete val="0"/>
        <c:numFmt formatCode="0" sourceLinked="0"/>
        <c:majorTickMark val="out"/>
        <c:minorTickMark val="out"/>
        <c:tickLblPos val="nextTo"/>
        <c:txPr>
          <a:bodyPr/>
          <a:lstStyle/>
          <a:p>
            <a:pPr>
              <a:defRPr lang="en-US" cap="none" sz="1100" b="0" i="0" u="none" baseline="0">
                <a:latin typeface="Arial"/>
                <a:ea typeface="Arial"/>
                <a:cs typeface="Arial"/>
              </a:defRPr>
            </a:pPr>
          </a:p>
        </c:txPr>
        <c:crossAx val="64513904"/>
        <c:crosses val="autoZero"/>
        <c:crossBetween val="midCat"/>
        <c:dispUnits/>
        <c:majorUnit val="5"/>
        <c:minorUnit val="1"/>
      </c:valAx>
      <c:valAx>
        <c:axId val="64513904"/>
        <c:scaling>
          <c:orientation val="minMax"/>
          <c:max val="27"/>
          <c:min val="0"/>
        </c:scaling>
        <c:axPos val="l"/>
        <c:majorGridlines>
          <c:spPr>
            <a:ln w="12700">
              <a:solidFill>
                <a:srgbClr val="000000"/>
              </a:solidFill>
            </a:ln>
          </c:spPr>
        </c:majorGridlines>
        <c:minorGridlines>
          <c:spPr>
            <a:ln w="12700">
              <a:solidFill>
                <a:srgbClr val="C0C0C0"/>
              </a:solidFill>
            </a:ln>
          </c:spPr>
        </c:minorGridlines>
        <c:delete val="0"/>
        <c:numFmt formatCode="General" sourceLinked="1"/>
        <c:majorTickMark val="out"/>
        <c:minorTickMark val="out"/>
        <c:tickLblPos val="nextTo"/>
        <c:txPr>
          <a:bodyPr/>
          <a:lstStyle/>
          <a:p>
            <a:pPr>
              <a:defRPr lang="en-US" cap="none" sz="1100" b="0" i="0" u="none" baseline="0">
                <a:latin typeface="Arial"/>
                <a:ea typeface="Arial"/>
                <a:cs typeface="Arial"/>
              </a:defRPr>
            </a:pPr>
          </a:p>
        </c:txPr>
        <c:crossAx val="43878395"/>
        <c:crosses val="autoZero"/>
        <c:crossBetween val="midCat"/>
        <c:dispUnits/>
        <c:majorUnit val="5"/>
        <c:minorUnit val="1"/>
      </c:valAx>
      <c:spPr>
        <a:noFill/>
        <a:ln w="12700">
          <a:solidFill>
            <a:srgbClr val="80808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Tilt Angle for Horizontal Plane in Focus</a:t>
            </a:r>
          </a:p>
        </c:rich>
      </c:tx>
      <c:layout>
        <c:manualLayout>
          <c:xMode val="factor"/>
          <c:yMode val="factor"/>
          <c:x val="0.00575"/>
          <c:y val="0.03"/>
        </c:manualLayout>
      </c:layout>
      <c:spPr>
        <a:noFill/>
        <a:ln>
          <a:noFill/>
        </a:ln>
      </c:spPr>
    </c:title>
    <c:plotArea>
      <c:layout>
        <c:manualLayout>
          <c:xMode val="edge"/>
          <c:yMode val="edge"/>
          <c:x val="0.068"/>
          <c:y val="0.09625"/>
          <c:w val="0.9135"/>
          <c:h val="0.84575"/>
        </c:manualLayout>
      </c:layout>
      <c:scatterChart>
        <c:scatterStyle val="line"/>
        <c:varyColors val="0"/>
        <c:ser>
          <c:idx val="0"/>
          <c:order val="0"/>
          <c:tx>
            <c:strRef>
              <c:f>'d.tilt'!$F$27</c:f>
              <c:strCache>
                <c:ptCount val="1"/>
                <c:pt idx="0">
                  <c:v>24mm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'd.tilt'!$B$30:$B$48</c:f>
              <c:numCache>
                <c:ptCount val="19"/>
                <c:pt idx="0">
                  <c:v>0.08</c:v>
                </c:pt>
                <c:pt idx="1">
                  <c:v>0.11</c:v>
                </c:pt>
                <c:pt idx="2">
                  <c:v>0.145</c:v>
                </c:pt>
                <c:pt idx="3">
                  <c:v>0.17</c:v>
                </c:pt>
                <c:pt idx="4">
                  <c:v>0.21</c:v>
                </c:pt>
                <c:pt idx="5">
                  <c:v>0.29</c:v>
                </c:pt>
                <c:pt idx="6">
                  <c:v>0.38</c:v>
                </c:pt>
                <c:pt idx="7">
                  <c:v>0.41</c:v>
                </c:pt>
                <c:pt idx="8">
                  <c:v>0.45</c:v>
                </c:pt>
                <c:pt idx="9">
                  <c:v>0.48</c:v>
                </c:pt>
                <c:pt idx="10">
                  <c:v>0.6</c:v>
                </c:pt>
                <c:pt idx="11">
                  <c:v>0.7</c:v>
                </c:pt>
                <c:pt idx="12">
                  <c:v>0.8</c:v>
                </c:pt>
                <c:pt idx="13">
                  <c:v>0.9</c:v>
                </c:pt>
                <c:pt idx="14">
                  <c:v>1</c:v>
                </c:pt>
                <c:pt idx="15">
                  <c:v>1.25</c:v>
                </c:pt>
                <c:pt idx="16">
                  <c:v>1.5</c:v>
                </c:pt>
                <c:pt idx="17">
                  <c:v>1.6404199475065</c:v>
                </c:pt>
                <c:pt idx="18">
                  <c:v>2</c:v>
                </c:pt>
              </c:numCache>
            </c:numRef>
          </c:xVal>
          <c:yVal>
            <c:numRef>
              <c:f>'d.tilt'!$F$30:$F$48</c:f>
              <c:numCache>
                <c:ptCount val="19"/>
                <c:pt idx="0">
                  <c:v>17.457603123722095</c:v>
                </c:pt>
                <c:pt idx="1">
                  <c:v>12.602264841465056</c:v>
                </c:pt>
                <c:pt idx="2">
                  <c:v>9.527283381452357</c:v>
                </c:pt>
                <c:pt idx="3">
                  <c:v>8.115929240801343</c:v>
                </c:pt>
                <c:pt idx="4">
                  <c:v>6.562427868634154</c:v>
                </c:pt>
                <c:pt idx="5">
                  <c:v>4.747149098807611</c:v>
                </c:pt>
                <c:pt idx="6">
                  <c:v>3.6210909112029954</c:v>
                </c:pt>
                <c:pt idx="7">
                  <c:v>3.3558176217743827</c:v>
                </c:pt>
                <c:pt idx="8">
                  <c:v>3.0572254284592906</c:v>
                </c:pt>
                <c:pt idx="9">
                  <c:v>2.8659839825988622</c:v>
                </c:pt>
                <c:pt idx="10">
                  <c:v>2.292442775955887</c:v>
                </c:pt>
                <c:pt idx="11">
                  <c:v>1.9648117971692856</c:v>
                </c:pt>
                <c:pt idx="12">
                  <c:v>1.7191313208778112</c:v>
                </c:pt>
                <c:pt idx="13">
                  <c:v>1.5280685946107544</c:v>
                </c:pt>
                <c:pt idx="14">
                  <c:v>1.3752307520185663</c:v>
                </c:pt>
                <c:pt idx="15">
                  <c:v>1.1001465667175319</c:v>
                </c:pt>
                <c:pt idx="16">
                  <c:v>0.9167715906347418</c:v>
                </c:pt>
                <c:pt idx="17">
                  <c:v>0.8382900802057227</c:v>
                </c:pt>
                <c:pt idx="18">
                  <c:v>0.6875658564108561</c:v>
                </c:pt>
              </c:numCache>
            </c:numRef>
          </c:yVal>
          <c:smooth val="1"/>
        </c:ser>
        <c:ser>
          <c:idx val="1"/>
          <c:order val="1"/>
          <c:tx>
            <c:strRef>
              <c:f>'d.tilt'!$I$27</c:f>
              <c:strCache>
                <c:ptCount val="1"/>
                <c:pt idx="0">
                  <c:v>55mm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'd.tilt'!$B$34:$B$48</c:f>
              <c:numCache>
                <c:ptCount val="15"/>
                <c:pt idx="0">
                  <c:v>0.21</c:v>
                </c:pt>
                <c:pt idx="1">
                  <c:v>0.29</c:v>
                </c:pt>
                <c:pt idx="2">
                  <c:v>0.38</c:v>
                </c:pt>
                <c:pt idx="3">
                  <c:v>0.41</c:v>
                </c:pt>
                <c:pt idx="4">
                  <c:v>0.45</c:v>
                </c:pt>
                <c:pt idx="5">
                  <c:v>0.48</c:v>
                </c:pt>
                <c:pt idx="6">
                  <c:v>0.6</c:v>
                </c:pt>
                <c:pt idx="7">
                  <c:v>0.7</c:v>
                </c:pt>
                <c:pt idx="8">
                  <c:v>0.8</c:v>
                </c:pt>
                <c:pt idx="9">
                  <c:v>0.9</c:v>
                </c:pt>
                <c:pt idx="10">
                  <c:v>1</c:v>
                </c:pt>
                <c:pt idx="11">
                  <c:v>1.25</c:v>
                </c:pt>
                <c:pt idx="12">
                  <c:v>1.5</c:v>
                </c:pt>
                <c:pt idx="13">
                  <c:v>1.6404199475065</c:v>
                </c:pt>
                <c:pt idx="14">
                  <c:v>2</c:v>
                </c:pt>
              </c:numCache>
            </c:numRef>
          </c:xVal>
          <c:yVal>
            <c:numRef>
              <c:f>'d.tilt'!$I$34:$I$48</c:f>
              <c:numCache>
                <c:ptCount val="15"/>
                <c:pt idx="0">
                  <c:v>15.18311404361319</c:v>
                </c:pt>
                <c:pt idx="1">
                  <c:v>10.932661144811437</c:v>
                </c:pt>
                <c:pt idx="2">
                  <c:v>8.322040599176994</c:v>
                </c:pt>
                <c:pt idx="3">
                  <c:v>7.709259860055116</c:v>
                </c:pt>
                <c:pt idx="4">
                  <c:v>7.020370749121083</c:v>
                </c:pt>
                <c:pt idx="5">
                  <c:v>6.5795929449776285</c:v>
                </c:pt>
                <c:pt idx="6">
                  <c:v>5.259496464414605</c:v>
                </c:pt>
                <c:pt idx="7">
                  <c:v>4.506456128479899</c:v>
                </c:pt>
                <c:pt idx="8">
                  <c:v>3.942194515321957</c:v>
                </c:pt>
                <c:pt idx="9">
                  <c:v>3.503591793531144</c:v>
                </c:pt>
                <c:pt idx="10">
                  <c:v>3.152858804046428</c:v>
                </c:pt>
                <c:pt idx="11">
                  <c:v>2.5218284553489743</c:v>
                </c:pt>
                <c:pt idx="12">
                  <c:v>2.1013162787957405</c:v>
                </c:pt>
                <c:pt idx="13">
                  <c:v>1.9213729880411736</c:v>
                </c:pt>
                <c:pt idx="14">
                  <c:v>1.5758325997521698</c:v>
                </c:pt>
              </c:numCache>
            </c:numRef>
          </c:yVal>
          <c:smooth val="1"/>
        </c:ser>
        <c:ser>
          <c:idx val="2"/>
          <c:order val="2"/>
          <c:tx>
            <c:strRef>
              <c:f>'d.tilt'!$J$27</c:f>
              <c:strCache>
                <c:ptCount val="1"/>
                <c:pt idx="0">
                  <c:v>80mm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'd.tilt'!$B$37:$B$48</c:f>
              <c:numCache>
                <c:ptCount val="12"/>
                <c:pt idx="0">
                  <c:v>0.41</c:v>
                </c:pt>
                <c:pt idx="1">
                  <c:v>0.45</c:v>
                </c:pt>
                <c:pt idx="2">
                  <c:v>0.48</c:v>
                </c:pt>
                <c:pt idx="3">
                  <c:v>0.6</c:v>
                </c:pt>
                <c:pt idx="4">
                  <c:v>0.7</c:v>
                </c:pt>
                <c:pt idx="5">
                  <c:v>0.8</c:v>
                </c:pt>
                <c:pt idx="6">
                  <c:v>0.9</c:v>
                </c:pt>
                <c:pt idx="7">
                  <c:v>1</c:v>
                </c:pt>
                <c:pt idx="8">
                  <c:v>1.25</c:v>
                </c:pt>
                <c:pt idx="9">
                  <c:v>1.5</c:v>
                </c:pt>
                <c:pt idx="10">
                  <c:v>1.6404199475065</c:v>
                </c:pt>
                <c:pt idx="11">
                  <c:v>2</c:v>
                </c:pt>
              </c:numCache>
            </c:numRef>
          </c:xVal>
          <c:yVal>
            <c:numRef>
              <c:f>'d.tilt'!$J$37:$J$48</c:f>
              <c:numCache>
                <c:ptCount val="12"/>
                <c:pt idx="0">
                  <c:v>11.25184772927596</c:v>
                </c:pt>
                <c:pt idx="1">
                  <c:v>10.240348321186225</c:v>
                </c:pt>
                <c:pt idx="2">
                  <c:v>9.594068226860463</c:v>
                </c:pt>
                <c:pt idx="3">
                  <c:v>7.662255660766065</c:v>
                </c:pt>
                <c:pt idx="4">
                  <c:v>6.562427868634154</c:v>
                </c:pt>
                <c:pt idx="5">
                  <c:v>5.739170477266787</c:v>
                </c:pt>
                <c:pt idx="6">
                  <c:v>5.099688914217338</c:v>
                </c:pt>
                <c:pt idx="7">
                  <c:v>4.588565735785835</c:v>
                </c:pt>
                <c:pt idx="8">
                  <c:v>3.669437804987977</c:v>
                </c:pt>
                <c:pt idx="9">
                  <c:v>3.057225428459291</c:v>
                </c:pt>
                <c:pt idx="10">
                  <c:v>2.7953093451964093</c:v>
                </c:pt>
                <c:pt idx="11">
                  <c:v>2.292442775955887</c:v>
                </c:pt>
              </c:numCache>
            </c:numRef>
          </c:yVal>
          <c:smooth val="1"/>
        </c:ser>
        <c:ser>
          <c:idx val="3"/>
          <c:order val="3"/>
          <c:tx>
            <c:strRef>
              <c:f>'d.tilt'!$M$27</c:f>
              <c:strCache>
                <c:ptCount val="1"/>
                <c:pt idx="0">
                  <c:v>120mm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'd.tilt'!$B$33:$B$48</c:f>
              <c:numCache>
                <c:ptCount val="16"/>
                <c:pt idx="0">
                  <c:v>0.17</c:v>
                </c:pt>
                <c:pt idx="1">
                  <c:v>0.21</c:v>
                </c:pt>
                <c:pt idx="2">
                  <c:v>0.29</c:v>
                </c:pt>
                <c:pt idx="3">
                  <c:v>0.38</c:v>
                </c:pt>
                <c:pt idx="4">
                  <c:v>0.41</c:v>
                </c:pt>
                <c:pt idx="5">
                  <c:v>0.45</c:v>
                </c:pt>
                <c:pt idx="6">
                  <c:v>0.48</c:v>
                </c:pt>
                <c:pt idx="7">
                  <c:v>0.6</c:v>
                </c:pt>
                <c:pt idx="8">
                  <c:v>0.7</c:v>
                </c:pt>
                <c:pt idx="9">
                  <c:v>0.8</c:v>
                </c:pt>
                <c:pt idx="10">
                  <c:v>0.9</c:v>
                </c:pt>
                <c:pt idx="11">
                  <c:v>1</c:v>
                </c:pt>
                <c:pt idx="12">
                  <c:v>1.25</c:v>
                </c:pt>
                <c:pt idx="13">
                  <c:v>1.5</c:v>
                </c:pt>
                <c:pt idx="14">
                  <c:v>1.6404199475065</c:v>
                </c:pt>
                <c:pt idx="15">
                  <c:v>2</c:v>
                </c:pt>
              </c:numCache>
            </c:numRef>
          </c:xVal>
          <c:yVal>
            <c:numRef>
              <c:f>'d.tilt'!$M$33:$M$48</c:f>
              <c:numCache>
                <c:ptCount val="16"/>
                <c:pt idx="0">
                  <c:v>44.900872155972706</c:v>
                </c:pt>
                <c:pt idx="1">
                  <c:v>34.84990457904648</c:v>
                </c:pt>
                <c:pt idx="2">
                  <c:v>24.443335427697388</c:v>
                </c:pt>
                <c:pt idx="3">
                  <c:v>18.408480170585847</c:v>
                </c:pt>
                <c:pt idx="4">
                  <c:v>17.018647403554972</c:v>
                </c:pt>
                <c:pt idx="5">
                  <c:v>15.466009953420548</c:v>
                </c:pt>
                <c:pt idx="6">
                  <c:v>14.477512185929925</c:v>
                </c:pt>
                <c:pt idx="7">
                  <c:v>11.53695903281549</c:v>
                </c:pt>
                <c:pt idx="8">
                  <c:v>9.870889606139547</c:v>
                </c:pt>
                <c:pt idx="9">
                  <c:v>8.62692655867864</c:v>
                </c:pt>
                <c:pt idx="10">
                  <c:v>7.662255660766063</c:v>
                </c:pt>
                <c:pt idx="11">
                  <c:v>6.89210257934638</c:v>
                </c:pt>
                <c:pt idx="12">
                  <c:v>5.508878671203075</c:v>
                </c:pt>
                <c:pt idx="13">
                  <c:v>4.588565735785835</c:v>
                </c:pt>
                <c:pt idx="14">
                  <c:v>4.1950479852991815</c:v>
                </c:pt>
                <c:pt idx="15">
                  <c:v>3.439812767515196</c:v>
                </c:pt>
              </c:numCache>
            </c:numRef>
          </c:yVal>
          <c:smooth val="1"/>
        </c:ser>
        <c:ser>
          <c:idx val="4"/>
          <c:order val="4"/>
          <c:tx>
            <c:strRef>
              <c:f>'d.tilt'!$G$27</c:f>
              <c:strCache>
                <c:ptCount val="1"/>
                <c:pt idx="0">
                  <c:v>35mm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'd.tilt'!$B$30:$B$48</c:f>
              <c:numCache>
                <c:ptCount val="19"/>
                <c:pt idx="0">
                  <c:v>0.08</c:v>
                </c:pt>
                <c:pt idx="1">
                  <c:v>0.11</c:v>
                </c:pt>
                <c:pt idx="2">
                  <c:v>0.145</c:v>
                </c:pt>
                <c:pt idx="3">
                  <c:v>0.17</c:v>
                </c:pt>
                <c:pt idx="4">
                  <c:v>0.21</c:v>
                </c:pt>
                <c:pt idx="5">
                  <c:v>0.29</c:v>
                </c:pt>
                <c:pt idx="6">
                  <c:v>0.38</c:v>
                </c:pt>
                <c:pt idx="7">
                  <c:v>0.41</c:v>
                </c:pt>
                <c:pt idx="8">
                  <c:v>0.45</c:v>
                </c:pt>
                <c:pt idx="9">
                  <c:v>0.48</c:v>
                </c:pt>
                <c:pt idx="10">
                  <c:v>0.6</c:v>
                </c:pt>
                <c:pt idx="11">
                  <c:v>0.7</c:v>
                </c:pt>
                <c:pt idx="12">
                  <c:v>0.8</c:v>
                </c:pt>
                <c:pt idx="13">
                  <c:v>0.9</c:v>
                </c:pt>
                <c:pt idx="14">
                  <c:v>1</c:v>
                </c:pt>
                <c:pt idx="15">
                  <c:v>1.25</c:v>
                </c:pt>
                <c:pt idx="16">
                  <c:v>1.5</c:v>
                </c:pt>
                <c:pt idx="17">
                  <c:v>1.6404199475065</c:v>
                </c:pt>
                <c:pt idx="18">
                  <c:v>2</c:v>
                </c:pt>
              </c:numCache>
            </c:numRef>
          </c:xVal>
          <c:yVal>
            <c:numRef>
              <c:f>'d.tilt'!$G$30:$G$48</c:f>
              <c:numCache>
                <c:ptCount val="19"/>
                <c:pt idx="0">
                  <c:v>25.944479772370006</c:v>
                </c:pt>
                <c:pt idx="1">
                  <c:v>18.553004535020655</c:v>
                </c:pt>
                <c:pt idx="2">
                  <c:v>13.967962674651124</c:v>
                </c:pt>
                <c:pt idx="3">
                  <c:v>11.881156021010703</c:v>
                </c:pt>
                <c:pt idx="4">
                  <c:v>9.594068226860463</c:v>
                </c:pt>
                <c:pt idx="5">
                  <c:v>6.931906197584863</c:v>
                </c:pt>
                <c:pt idx="6">
                  <c:v>5.2847329545345465</c:v>
                </c:pt>
                <c:pt idx="7">
                  <c:v>4.897063207722771</c:v>
                </c:pt>
                <c:pt idx="8">
                  <c:v>4.460843697873995</c:v>
                </c:pt>
                <c:pt idx="9">
                  <c:v>4.181528273111476</c:v>
                </c:pt>
                <c:pt idx="10">
                  <c:v>3.344152204455658</c:v>
                </c:pt>
                <c:pt idx="11">
                  <c:v>2.8659839825988622</c:v>
                </c:pt>
                <c:pt idx="12">
                  <c:v>2.50749070358723</c:v>
                </c:pt>
                <c:pt idx="13">
                  <c:v>2.2287312128604633</c:v>
                </c:pt>
                <c:pt idx="14">
                  <c:v>2.0057619349098257</c:v>
                </c:pt>
                <c:pt idx="15">
                  <c:v>1.6044915265155906</c:v>
                </c:pt>
                <c:pt idx="16">
                  <c:v>1.3370228631372587</c:v>
                </c:pt>
                <c:pt idx="17">
                  <c:v>1.2225555199426157</c:v>
                </c:pt>
                <c:pt idx="18">
                  <c:v>1.0027273267946186</c:v>
                </c:pt>
              </c:numCache>
            </c:numRef>
          </c:yVal>
          <c:smooth val="1"/>
        </c:ser>
        <c:ser>
          <c:idx val="5"/>
          <c:order val="5"/>
          <c:tx>
            <c:strRef>
              <c:f>'d.tilt'!$O$27</c:f>
              <c:strCache>
                <c:ptCount val="1"/>
                <c:pt idx="0">
                  <c:v>180mm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'd.tilt'!$B$42:$B$48</c:f>
              <c:numCache>
                <c:ptCount val="7"/>
                <c:pt idx="0">
                  <c:v>0.8</c:v>
                </c:pt>
                <c:pt idx="1">
                  <c:v>0.9</c:v>
                </c:pt>
                <c:pt idx="2">
                  <c:v>1</c:v>
                </c:pt>
                <c:pt idx="3">
                  <c:v>1.25</c:v>
                </c:pt>
                <c:pt idx="4">
                  <c:v>1.5</c:v>
                </c:pt>
                <c:pt idx="5">
                  <c:v>1.6404199475065</c:v>
                </c:pt>
                <c:pt idx="6">
                  <c:v>2</c:v>
                </c:pt>
              </c:numCache>
            </c:numRef>
          </c:xVal>
          <c:yVal>
            <c:numRef>
              <c:f>'d.tilt'!$N$42:$N$48</c:f>
              <c:numCache>
                <c:ptCount val="7"/>
                <c:pt idx="0">
                  <c:v>10.806922874860343</c:v>
                </c:pt>
                <c:pt idx="1">
                  <c:v>9.594068226860463</c:v>
                </c:pt>
                <c:pt idx="2">
                  <c:v>8.62692655867864</c:v>
                </c:pt>
                <c:pt idx="3">
                  <c:v>6.89210257934638</c:v>
                </c:pt>
                <c:pt idx="4">
                  <c:v>5.739170477266787</c:v>
                </c:pt>
                <c:pt idx="5">
                  <c:v>5.246454647672756</c:v>
                </c:pt>
                <c:pt idx="6">
                  <c:v>4.301222304670365</c:v>
                </c:pt>
              </c:numCache>
            </c:numRef>
          </c:yVal>
          <c:smooth val="1"/>
        </c:ser>
        <c:ser>
          <c:idx val="6"/>
          <c:order val="6"/>
          <c:tx>
            <c:strRef>
              <c:f>'d.tilt'!$P$27</c:f>
              <c:strCache>
                <c:ptCount val="1"/>
                <c:pt idx="0">
                  <c:v>200mm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'd.tilt'!$B$44:$B$48</c:f>
              <c:numCache>
                <c:ptCount val="5"/>
                <c:pt idx="0">
                  <c:v>1</c:v>
                </c:pt>
                <c:pt idx="1">
                  <c:v>1.25</c:v>
                </c:pt>
                <c:pt idx="2">
                  <c:v>1.5</c:v>
                </c:pt>
                <c:pt idx="3">
                  <c:v>1.6404199475065</c:v>
                </c:pt>
                <c:pt idx="4">
                  <c:v>2</c:v>
                </c:pt>
              </c:numCache>
            </c:numRef>
          </c:xVal>
          <c:yVal>
            <c:numRef>
              <c:f>'d.tilt'!$O$44:$O$48</c:f>
              <c:numCache>
                <c:ptCount val="5"/>
                <c:pt idx="0">
                  <c:v>10.36975980547742</c:v>
                </c:pt>
                <c:pt idx="1">
                  <c:v>8.27937569810446</c:v>
                </c:pt>
                <c:pt idx="2">
                  <c:v>6.89210257934638</c:v>
                </c:pt>
                <c:pt idx="3">
                  <c:v>6.299636204267322</c:v>
                </c:pt>
                <c:pt idx="4">
                  <c:v>5.163607090846379</c:v>
                </c:pt>
              </c:numCache>
            </c:numRef>
          </c:yVal>
          <c:smooth val="1"/>
        </c:ser>
        <c:ser>
          <c:idx val="7"/>
          <c:order val="7"/>
          <c:tx>
            <c:strRef>
              <c:f>'d.tilt'!$R$27</c:f>
              <c:strCache>
                <c:ptCount val="1"/>
                <c:pt idx="0">
                  <c:v>300mm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'd.tilt'!$B$45:$B$48</c:f>
              <c:numCache>
                <c:ptCount val="4"/>
                <c:pt idx="0">
                  <c:v>1.25</c:v>
                </c:pt>
                <c:pt idx="1">
                  <c:v>1.5</c:v>
                </c:pt>
                <c:pt idx="2">
                  <c:v>1.6404199475065</c:v>
                </c:pt>
                <c:pt idx="3">
                  <c:v>2</c:v>
                </c:pt>
              </c:numCache>
            </c:numRef>
          </c:xVal>
          <c:yVal>
            <c:numRef>
              <c:f>'d.tilt'!$R$45:$R$48</c:f>
              <c:numCache>
                <c:ptCount val="4"/>
                <c:pt idx="0">
                  <c:v>13.886540362628992</c:v>
                </c:pt>
                <c:pt idx="1">
                  <c:v>11.53695903281549</c:v>
                </c:pt>
                <c:pt idx="2">
                  <c:v>10.537556807305483</c:v>
                </c:pt>
                <c:pt idx="3">
                  <c:v>8.62692655867864</c:v>
                </c:pt>
              </c:numCache>
            </c:numRef>
          </c:yVal>
          <c:smooth val="1"/>
        </c:ser>
        <c:axId val="58963889"/>
        <c:axId val="32231182"/>
      </c:scatterChart>
      <c:valAx>
        <c:axId val="58963889"/>
        <c:scaling>
          <c:orientation val="minMax"/>
          <c:max val="2"/>
        </c:scaling>
        <c:axPos val="b"/>
        <c:title>
          <c:tx>
            <c:rich>
              <a:bodyPr vert="horz" rot="0" anchor="ctr"/>
              <a:lstStyle/>
              <a:p>
                <a:pPr algn="ctr">
                  <a:defRPr/>
                </a:pPr>
                <a:r>
                  <a:rPr lang="en-US" cap="none" sz="1100" b="0" i="0" u="none" baseline="0">
                    <a:latin typeface="Arial"/>
                    <a:ea typeface="Arial"/>
                    <a:cs typeface="Arial"/>
                  </a:rPr>
                  <a:t>Lens Height Above Horizontal Plane (m)</a:t>
                </a:r>
              </a:p>
            </c:rich>
          </c:tx>
          <c:layout/>
          <c:overlay val="0"/>
          <c:spPr>
            <a:noFill/>
            <a:ln>
              <a:noFill/>
            </a:ln>
          </c:spPr>
        </c:title>
        <c:majorGridlines/>
        <c:minorGridlines>
          <c:spPr>
            <a:ln w="12700">
              <a:solidFill>
                <a:srgbClr val="C0C0C0"/>
              </a:solidFill>
            </a:ln>
          </c:spPr>
        </c:minorGridlines>
        <c:delete val="0"/>
        <c:numFmt formatCode="0.0" sourceLinked="0"/>
        <c:majorTickMark val="out"/>
        <c:minorTickMark val="out"/>
        <c:tickLblPos val="nextTo"/>
        <c:txPr>
          <a:bodyPr/>
          <a:lstStyle/>
          <a:p>
            <a:pPr>
              <a:defRPr lang="en-US" cap="none" sz="1100" b="0" i="0" u="none" baseline="0">
                <a:latin typeface="Arial"/>
                <a:ea typeface="Arial"/>
                <a:cs typeface="Arial"/>
              </a:defRPr>
            </a:pPr>
          </a:p>
        </c:txPr>
        <c:crossAx val="32231182"/>
        <c:crosses val="autoZero"/>
        <c:crossBetween val="midCat"/>
        <c:dispUnits/>
        <c:majorUnit val="0.5"/>
        <c:minorUnit val="0.1"/>
      </c:valAx>
      <c:valAx>
        <c:axId val="32231182"/>
        <c:scaling>
          <c:orientation val="minMax"/>
          <c:max val="10"/>
        </c:scaling>
        <c:axPos val="l"/>
        <c:majorGridlines/>
        <c:minorGridlines>
          <c:spPr>
            <a:ln w="12700">
              <a:solidFill>
                <a:srgbClr val="C0C0C0"/>
              </a:solidFill>
            </a:ln>
          </c:spPr>
        </c:minorGridlines>
        <c:delete val="0"/>
        <c:numFmt formatCode="General" sourceLinked="1"/>
        <c:majorTickMark val="out"/>
        <c:minorTickMark val="out"/>
        <c:tickLblPos val="nextTo"/>
        <c:txPr>
          <a:bodyPr/>
          <a:lstStyle/>
          <a:p>
            <a:pPr>
              <a:defRPr lang="en-US" cap="none" sz="1100" b="0" i="0" u="none" baseline="0">
                <a:latin typeface="Arial"/>
                <a:ea typeface="Arial"/>
                <a:cs typeface="Arial"/>
              </a:defRPr>
            </a:pPr>
          </a:p>
        </c:txPr>
        <c:crossAx val="58963889"/>
        <c:crosses val="autoZero"/>
        <c:crossBetween val="midCat"/>
        <c:dispUnits/>
        <c:majorUnit val="1"/>
        <c:minorUnit val="0.5"/>
      </c:valAx>
      <c:spPr>
        <a:noFill/>
        <a:ln w="12700">
          <a:solidFill>
            <a:srgbClr val="80808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Tilt Angle for Horizontal Plane in Focus</a:t>
            </a:r>
          </a:p>
        </c:rich>
      </c:tx>
      <c:layout>
        <c:manualLayout>
          <c:xMode val="factor"/>
          <c:yMode val="factor"/>
          <c:x val="0.00575"/>
          <c:y val="0.03"/>
        </c:manualLayout>
      </c:layout>
      <c:spPr>
        <a:noFill/>
        <a:ln>
          <a:noFill/>
        </a:ln>
      </c:spPr>
    </c:title>
    <c:plotArea>
      <c:layout>
        <c:manualLayout>
          <c:xMode val="edge"/>
          <c:yMode val="edge"/>
          <c:x val="0.067"/>
          <c:y val="0.09475"/>
          <c:w val="0.9145"/>
          <c:h val="0.84725"/>
        </c:manualLayout>
      </c:layout>
      <c:scatterChart>
        <c:scatterStyle val="line"/>
        <c:varyColors val="0"/>
        <c:ser>
          <c:idx val="3"/>
          <c:order val="0"/>
          <c:tx>
            <c:strRef>
              <c:f>'d.tilt'!$L$9</c:f>
              <c:strCache>
                <c:ptCount val="1"/>
                <c:pt idx="0">
                  <c:v>105mm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'd.tilt'!$B$33:$B$48</c:f>
              <c:numCache>
                <c:ptCount val="16"/>
                <c:pt idx="0">
                  <c:v>0.17</c:v>
                </c:pt>
                <c:pt idx="1">
                  <c:v>0.21</c:v>
                </c:pt>
                <c:pt idx="2">
                  <c:v>0.29</c:v>
                </c:pt>
                <c:pt idx="3">
                  <c:v>0.38</c:v>
                </c:pt>
                <c:pt idx="4">
                  <c:v>0.41</c:v>
                </c:pt>
                <c:pt idx="5">
                  <c:v>0.45</c:v>
                </c:pt>
                <c:pt idx="6">
                  <c:v>0.48</c:v>
                </c:pt>
                <c:pt idx="7">
                  <c:v>0.6</c:v>
                </c:pt>
                <c:pt idx="8">
                  <c:v>0.7</c:v>
                </c:pt>
                <c:pt idx="9">
                  <c:v>0.8</c:v>
                </c:pt>
                <c:pt idx="10">
                  <c:v>0.9</c:v>
                </c:pt>
                <c:pt idx="11">
                  <c:v>1</c:v>
                </c:pt>
                <c:pt idx="12">
                  <c:v>1.25</c:v>
                </c:pt>
                <c:pt idx="13">
                  <c:v>1.5</c:v>
                </c:pt>
                <c:pt idx="14">
                  <c:v>1.6404199475065</c:v>
                </c:pt>
                <c:pt idx="15">
                  <c:v>2</c:v>
                </c:pt>
              </c:numCache>
            </c:numRef>
          </c:xVal>
          <c:yVal>
            <c:numRef>
              <c:f>'d.tilt'!$L$33:$L$48</c:f>
              <c:numCache>
                <c:ptCount val="16"/>
                <c:pt idx="0">
                  <c:v>38.144513101230025</c:v>
                </c:pt>
                <c:pt idx="1">
                  <c:v>30.000000000000004</c:v>
                </c:pt>
                <c:pt idx="2">
                  <c:v>21.227312761900055</c:v>
                </c:pt>
                <c:pt idx="3">
                  <c:v>16.04044197614784</c:v>
                </c:pt>
                <c:pt idx="4">
                  <c:v>14.838630522571316</c:v>
                </c:pt>
                <c:pt idx="5">
                  <c:v>13.493398821551688</c:v>
                </c:pt>
                <c:pt idx="6">
                  <c:v>12.63562509302112</c:v>
                </c:pt>
                <c:pt idx="7">
                  <c:v>10.078658107787662</c:v>
                </c:pt>
                <c:pt idx="8">
                  <c:v>8.62692655867864</c:v>
                </c:pt>
                <c:pt idx="9">
                  <c:v>7.541830997796012</c:v>
                </c:pt>
                <c:pt idx="10">
                  <c:v>6.699765177760187</c:v>
                </c:pt>
                <c:pt idx="11">
                  <c:v>6.0271665601311</c:v>
                </c:pt>
                <c:pt idx="12">
                  <c:v>4.818523432560718</c:v>
                </c:pt>
                <c:pt idx="13">
                  <c:v>4.0139872180563145</c:v>
                </c:pt>
                <c:pt idx="14">
                  <c:v>3.6698971129700126</c:v>
                </c:pt>
                <c:pt idx="15">
                  <c:v>3.0094119541914246</c:v>
                </c:pt>
              </c:numCache>
            </c:numRef>
          </c:yVal>
          <c:smooth val="1"/>
        </c:ser>
        <c:ser>
          <c:idx val="6"/>
          <c:order val="1"/>
          <c:tx>
            <c:strRef>
              <c:f>'d.tilt'!$O$27</c:f>
              <c:strCache>
                <c:ptCount val="1"/>
                <c:pt idx="0">
                  <c:v>180mm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'd.tilt'!$B$35:$B$48</c:f>
              <c:numCache>
                <c:ptCount val="14"/>
                <c:pt idx="0">
                  <c:v>0.29</c:v>
                </c:pt>
                <c:pt idx="1">
                  <c:v>0.38</c:v>
                </c:pt>
                <c:pt idx="2">
                  <c:v>0.41</c:v>
                </c:pt>
                <c:pt idx="3">
                  <c:v>0.45</c:v>
                </c:pt>
                <c:pt idx="4">
                  <c:v>0.48</c:v>
                </c:pt>
                <c:pt idx="5">
                  <c:v>0.6</c:v>
                </c:pt>
                <c:pt idx="6">
                  <c:v>0.7</c:v>
                </c:pt>
                <c:pt idx="7">
                  <c:v>0.8</c:v>
                </c:pt>
                <c:pt idx="8">
                  <c:v>0.9</c:v>
                </c:pt>
                <c:pt idx="9">
                  <c:v>1</c:v>
                </c:pt>
                <c:pt idx="10">
                  <c:v>1.25</c:v>
                </c:pt>
                <c:pt idx="11">
                  <c:v>1.5</c:v>
                </c:pt>
                <c:pt idx="12">
                  <c:v>1.6404199475065</c:v>
                </c:pt>
                <c:pt idx="13">
                  <c:v>2</c:v>
                </c:pt>
              </c:numCache>
            </c:numRef>
          </c:xVal>
          <c:yVal>
            <c:numRef>
              <c:f>'d.tilt'!$O$35:$O$48</c:f>
              <c:numCache>
                <c:ptCount val="14"/>
                <c:pt idx="0">
                  <c:v>38.3665142559449</c:v>
                </c:pt>
                <c:pt idx="1">
                  <c:v>28.273713631365045</c:v>
                </c:pt>
                <c:pt idx="2">
                  <c:v>26.041649955950295</c:v>
                </c:pt>
                <c:pt idx="3">
                  <c:v>23.578178478201828</c:v>
                </c:pt>
                <c:pt idx="4">
                  <c:v>22.024312837042164</c:v>
                </c:pt>
                <c:pt idx="5">
                  <c:v>17.457603123722095</c:v>
                </c:pt>
                <c:pt idx="6">
                  <c:v>14.900596687829873</c:v>
                </c:pt>
                <c:pt idx="7">
                  <c:v>13.002878162913943</c:v>
                </c:pt>
                <c:pt idx="8">
                  <c:v>11.536959032815489</c:v>
                </c:pt>
                <c:pt idx="9">
                  <c:v>10.36975980547742</c:v>
                </c:pt>
                <c:pt idx="10">
                  <c:v>8.27937569810446</c:v>
                </c:pt>
                <c:pt idx="11">
                  <c:v>6.89210257934638</c:v>
                </c:pt>
                <c:pt idx="12">
                  <c:v>6.299636204267322</c:v>
                </c:pt>
                <c:pt idx="13">
                  <c:v>5.163607090846379</c:v>
                </c:pt>
              </c:numCache>
            </c:numRef>
          </c:yVal>
          <c:smooth val="1"/>
        </c:ser>
        <c:ser>
          <c:idx val="1"/>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'd.tilt'!$B$36:$B$48</c:f>
              <c:numCache>
                <c:ptCount val="13"/>
                <c:pt idx="0">
                  <c:v>0.38</c:v>
                </c:pt>
                <c:pt idx="1">
                  <c:v>0.41</c:v>
                </c:pt>
                <c:pt idx="2">
                  <c:v>0.45</c:v>
                </c:pt>
                <c:pt idx="3">
                  <c:v>0.48</c:v>
                </c:pt>
                <c:pt idx="4">
                  <c:v>0.6</c:v>
                </c:pt>
                <c:pt idx="5">
                  <c:v>0.7</c:v>
                </c:pt>
                <c:pt idx="6">
                  <c:v>0.8</c:v>
                </c:pt>
                <c:pt idx="7">
                  <c:v>0.9</c:v>
                </c:pt>
                <c:pt idx="8">
                  <c:v>1</c:v>
                </c:pt>
                <c:pt idx="9">
                  <c:v>1.25</c:v>
                </c:pt>
                <c:pt idx="10">
                  <c:v>1.5</c:v>
                </c:pt>
                <c:pt idx="11">
                  <c:v>1.6404199475065</c:v>
                </c:pt>
                <c:pt idx="12">
                  <c:v>2</c:v>
                </c:pt>
              </c:numCache>
            </c:numRef>
          </c:xVal>
          <c:yVal>
            <c:numRef>
              <c:f>'d.tilt'!$Q$36:$Q$48</c:f>
              <c:numCache>
                <c:ptCount val="13"/>
                <c:pt idx="0">
                  <c:v>39.16671071612018</c:v>
                </c:pt>
                <c:pt idx="1">
                  <c:v>35.82884010043459</c:v>
                </c:pt>
                <c:pt idx="2">
                  <c:v>32.2309526355021</c:v>
                </c:pt>
                <c:pt idx="3">
                  <c:v>30.000000000000004</c:v>
                </c:pt>
                <c:pt idx="4">
                  <c:v>23.57817847820183</c:v>
                </c:pt>
                <c:pt idx="5">
                  <c:v>20.05104256650592</c:v>
                </c:pt>
                <c:pt idx="6">
                  <c:v>17.457603123722095</c:v>
                </c:pt>
                <c:pt idx="7">
                  <c:v>15.466009953420548</c:v>
                </c:pt>
                <c:pt idx="8">
                  <c:v>13.886540362628992</c:v>
                </c:pt>
                <c:pt idx="9">
                  <c:v>11.069524973373168</c:v>
                </c:pt>
                <c:pt idx="10">
                  <c:v>9.2068962213459</c:v>
                </c:pt>
                <c:pt idx="11">
                  <c:v>8.412798234882914</c:v>
                </c:pt>
                <c:pt idx="12">
                  <c:v>6.89210257934638</c:v>
                </c:pt>
              </c:numCache>
            </c:numRef>
          </c:yVal>
          <c:smooth val="1"/>
        </c:ser>
        <c:axId val="62289047"/>
        <c:axId val="61551900"/>
      </c:scatterChart>
      <c:valAx>
        <c:axId val="62289047"/>
        <c:scaling>
          <c:orientation val="minMax"/>
          <c:max val="2"/>
        </c:scaling>
        <c:axPos val="b"/>
        <c:title>
          <c:tx>
            <c:rich>
              <a:bodyPr vert="horz" rot="0" anchor="ctr"/>
              <a:lstStyle/>
              <a:p>
                <a:pPr algn="ctr">
                  <a:defRPr/>
                </a:pPr>
                <a:r>
                  <a:rPr lang="en-US" cap="none" sz="1100" b="0" i="0" u="none" baseline="0">
                    <a:latin typeface="Arial"/>
                    <a:ea typeface="Arial"/>
                    <a:cs typeface="Arial"/>
                  </a:rPr>
                  <a:t>Lens Height Above Horizontal Plane (m)</a:t>
                </a:r>
              </a:p>
            </c:rich>
          </c:tx>
          <c:layout/>
          <c:overlay val="0"/>
          <c:spPr>
            <a:noFill/>
            <a:ln>
              <a:noFill/>
            </a:ln>
          </c:spPr>
        </c:title>
        <c:majorGridlines/>
        <c:minorGridlines>
          <c:spPr>
            <a:ln w="12700">
              <a:solidFill>
                <a:srgbClr val="C0C0C0"/>
              </a:solidFill>
            </a:ln>
          </c:spPr>
        </c:minorGridlines>
        <c:delete val="0"/>
        <c:numFmt formatCode="0.0" sourceLinked="0"/>
        <c:majorTickMark val="out"/>
        <c:minorTickMark val="out"/>
        <c:tickLblPos val="nextTo"/>
        <c:txPr>
          <a:bodyPr/>
          <a:lstStyle/>
          <a:p>
            <a:pPr>
              <a:defRPr lang="en-US" cap="none" sz="1100" b="0" i="0" u="none" baseline="0">
                <a:latin typeface="Arial"/>
                <a:ea typeface="Arial"/>
                <a:cs typeface="Arial"/>
              </a:defRPr>
            </a:pPr>
          </a:p>
        </c:txPr>
        <c:crossAx val="61551900"/>
        <c:crossesAt val="0"/>
        <c:crossBetween val="midCat"/>
        <c:dispUnits/>
        <c:majorUnit val="0.5"/>
        <c:minorUnit val="0.1"/>
      </c:valAx>
      <c:valAx>
        <c:axId val="61551900"/>
        <c:scaling>
          <c:orientation val="minMax"/>
          <c:max val="27"/>
          <c:min val="0"/>
        </c:scaling>
        <c:axPos val="l"/>
        <c:majorGridlines/>
        <c:minorGridlines>
          <c:spPr>
            <a:ln w="12700">
              <a:solidFill>
                <a:srgbClr val="C0C0C0"/>
              </a:solidFill>
            </a:ln>
          </c:spPr>
        </c:minorGridlines>
        <c:delete val="0"/>
        <c:numFmt formatCode="General" sourceLinked="1"/>
        <c:majorTickMark val="out"/>
        <c:minorTickMark val="out"/>
        <c:tickLblPos val="nextTo"/>
        <c:txPr>
          <a:bodyPr/>
          <a:lstStyle/>
          <a:p>
            <a:pPr>
              <a:defRPr lang="en-US" cap="none" sz="1100" b="0" i="0" u="none" baseline="0">
                <a:latin typeface="Arial"/>
                <a:ea typeface="Arial"/>
                <a:cs typeface="Arial"/>
              </a:defRPr>
            </a:pPr>
          </a:p>
        </c:txPr>
        <c:crossAx val="62289047"/>
        <c:crosses val="autoZero"/>
        <c:crossBetween val="midCat"/>
        <c:dispUnits/>
        <c:majorUnit val="5"/>
        <c:minorUnit val="1"/>
      </c:valAx>
      <c:spPr>
        <a:noFill/>
        <a:ln w="12700">
          <a:solidFill>
            <a:srgbClr val="80808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Tilt Angle for Horizontal Plane in Focus</a:t>
            </a:r>
          </a:p>
        </c:rich>
      </c:tx>
      <c:layout>
        <c:manualLayout>
          <c:xMode val="factor"/>
          <c:yMode val="factor"/>
          <c:x val="0.00575"/>
          <c:y val="0.03"/>
        </c:manualLayout>
      </c:layout>
      <c:spPr>
        <a:noFill/>
        <a:ln>
          <a:noFill/>
        </a:ln>
      </c:spPr>
    </c:title>
    <c:plotArea>
      <c:layout>
        <c:manualLayout>
          <c:xMode val="edge"/>
          <c:yMode val="edge"/>
          <c:x val="0.068"/>
          <c:y val="0.11075"/>
          <c:w val="0.9135"/>
          <c:h val="0.8175"/>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'd.tilt'!$D$12:$D$17</c:f>
              <c:numCache>
                <c:ptCount val="6"/>
                <c:pt idx="0">
                  <c:v>1.64</c:v>
                </c:pt>
                <c:pt idx="1">
                  <c:v>2</c:v>
                </c:pt>
                <c:pt idx="2">
                  <c:v>3</c:v>
                </c:pt>
                <c:pt idx="3">
                  <c:v>6.08</c:v>
                </c:pt>
                <c:pt idx="4">
                  <c:v>9.08</c:v>
                </c:pt>
                <c:pt idx="5">
                  <c:v>12.08</c:v>
                </c:pt>
              </c:numCache>
            </c:numRef>
          </c:xVal>
          <c:yVal>
            <c:numRef>
              <c:f>'d.tilt'!$F$12:$F$17</c:f>
              <c:numCache>
                <c:ptCount val="6"/>
                <c:pt idx="0">
                  <c:v>0.838504752742452</c:v>
                </c:pt>
                <c:pt idx="1">
                  <c:v>0.6875658564108561</c:v>
                </c:pt>
                <c:pt idx="2">
                  <c:v>0.4583711254853259</c:v>
                </c:pt>
                <c:pt idx="3">
                  <c:v>0.22616813806013256</c:v>
                </c:pt>
                <c:pt idx="4">
                  <c:v>0.1514427653605876</c:v>
                </c:pt>
                <c:pt idx="5">
                  <c:v>0.11383274941606862</c:v>
                </c:pt>
              </c:numCache>
            </c:numRef>
          </c:yVal>
          <c:smooth val="1"/>
        </c:ser>
        <c:ser>
          <c:idx val="2"/>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'd.tilt'!$D$12:$D$17</c:f>
              <c:numCache>
                <c:ptCount val="6"/>
                <c:pt idx="0">
                  <c:v>1.64</c:v>
                </c:pt>
                <c:pt idx="1">
                  <c:v>2</c:v>
                </c:pt>
                <c:pt idx="2">
                  <c:v>3</c:v>
                </c:pt>
                <c:pt idx="3">
                  <c:v>6.08</c:v>
                </c:pt>
                <c:pt idx="4">
                  <c:v>9.08</c:v>
                </c:pt>
                <c:pt idx="5">
                  <c:v>12.08</c:v>
                </c:pt>
              </c:numCache>
            </c:numRef>
          </c:xVal>
          <c:yVal>
            <c:numRef>
              <c:f>'d.tilt'!$I$12:$I$17</c:f>
              <c:numCache>
                <c:ptCount val="6"/>
                <c:pt idx="0">
                  <c:v>1.9218651700562548</c:v>
                </c:pt>
                <c:pt idx="1">
                  <c:v>1.5758325997521698</c:v>
                </c:pt>
                <c:pt idx="2">
                  <c:v>1.0504814764275499</c:v>
                </c:pt>
                <c:pt idx="3">
                  <c:v>0.5183077061521323</c:v>
                </c:pt>
                <c:pt idx="4">
                  <c:v>0.34705805548520374</c:v>
                </c:pt>
                <c:pt idx="5">
                  <c:v>0.2608674470824718</c:v>
                </c:pt>
              </c:numCache>
            </c:numRef>
          </c:yVal>
          <c:smooth val="1"/>
        </c:ser>
        <c:ser>
          <c:idx val="3"/>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'd.tilt'!$D$12:$D$17</c:f>
              <c:numCache>
                <c:ptCount val="6"/>
                <c:pt idx="0">
                  <c:v>1.64</c:v>
                </c:pt>
                <c:pt idx="1">
                  <c:v>2</c:v>
                </c:pt>
                <c:pt idx="2">
                  <c:v>3</c:v>
                </c:pt>
                <c:pt idx="3">
                  <c:v>6.08</c:v>
                </c:pt>
                <c:pt idx="4">
                  <c:v>9.08</c:v>
                </c:pt>
                <c:pt idx="5">
                  <c:v>12.08</c:v>
                </c:pt>
              </c:numCache>
            </c:numRef>
          </c:xVal>
          <c:yVal>
            <c:numRef>
              <c:f>'d.tilt'!$J$12:$J$17</c:f>
              <c:numCache>
                <c:ptCount val="6"/>
                <c:pt idx="0">
                  <c:v>2.7960256962919967</c:v>
                </c:pt>
                <c:pt idx="1">
                  <c:v>2.292442775955887</c:v>
                </c:pt>
                <c:pt idx="2">
                  <c:v>1.5280685946107546</c:v>
                </c:pt>
                <c:pt idx="3">
                  <c:v>0.7539135909666997</c:v>
                </c:pt>
                <c:pt idx="4">
                  <c:v>0.5048151613612247</c:v>
                </c:pt>
                <c:pt idx="5">
                  <c:v>0.37944502206474773</c:v>
                </c:pt>
              </c:numCache>
            </c:numRef>
          </c:yVal>
          <c:smooth val="1"/>
        </c:ser>
        <c:ser>
          <c:idx val="0"/>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'd.tilt'!$D$12:$D$17</c:f>
              <c:numCache>
                <c:ptCount val="6"/>
                <c:pt idx="0">
                  <c:v>1.64</c:v>
                </c:pt>
                <c:pt idx="1">
                  <c:v>2</c:v>
                </c:pt>
                <c:pt idx="2">
                  <c:v>3</c:v>
                </c:pt>
                <c:pt idx="3">
                  <c:v>6.08</c:v>
                </c:pt>
                <c:pt idx="4">
                  <c:v>9.08</c:v>
                </c:pt>
                <c:pt idx="5">
                  <c:v>12.08</c:v>
                </c:pt>
              </c:numCache>
            </c:numRef>
          </c:xVal>
          <c:yVal>
            <c:numRef>
              <c:f>'d.tilt'!$G$12:$G$17</c:f>
              <c:numCache>
                <c:ptCount val="6"/>
                <c:pt idx="0">
                  <c:v>1.2228686218350913</c:v>
                </c:pt>
                <c:pt idx="1">
                  <c:v>1.0027273267946186</c:v>
                </c:pt>
                <c:pt idx="2">
                  <c:v>0.6684659258441266</c:v>
                </c:pt>
                <c:pt idx="3">
                  <c:v>0.3298294997945631</c:v>
                </c:pt>
                <c:pt idx="4">
                  <c:v>0.22085432257246224</c:v>
                </c:pt>
                <c:pt idx="5">
                  <c:v>0.1660062159495991</c:v>
                </c:pt>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'd.tilt'!$D$12:$D$17</c:f>
              <c:numCache>
                <c:ptCount val="6"/>
                <c:pt idx="0">
                  <c:v>1.64</c:v>
                </c:pt>
                <c:pt idx="1">
                  <c:v>2</c:v>
                </c:pt>
                <c:pt idx="2">
                  <c:v>3</c:v>
                </c:pt>
                <c:pt idx="3">
                  <c:v>6.08</c:v>
                </c:pt>
                <c:pt idx="4">
                  <c:v>9.08</c:v>
                </c:pt>
                <c:pt idx="5">
                  <c:v>12.08</c:v>
                </c:pt>
              </c:numCache>
            </c:numRef>
          </c:xVal>
          <c:yVal>
            <c:numRef>
              <c:f>'d.tilt'!$M$12:$M$17</c:f>
              <c:numCache>
                <c:ptCount val="6"/>
                <c:pt idx="0">
                  <c:v>4.196124116979037</c:v>
                </c:pt>
                <c:pt idx="1">
                  <c:v>3.439812767515196</c:v>
                </c:pt>
                <c:pt idx="2">
                  <c:v>2.292442775955887</c:v>
                </c:pt>
                <c:pt idx="3">
                  <c:v>1.1309111847303057</c:v>
                </c:pt>
                <c:pt idx="4">
                  <c:v>0.7572349891732318</c:v>
                </c:pt>
                <c:pt idx="5">
                  <c:v>0.5691727338913329</c:v>
                </c:pt>
              </c:numCache>
            </c:numRef>
          </c:yVal>
          <c:smooth val="1"/>
        </c:ser>
        <c:ser>
          <c:idx val="5"/>
          <c:order val="5"/>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'd.tilt'!$D$12:$D$17</c:f>
              <c:numCache>
                <c:ptCount val="6"/>
                <c:pt idx="0">
                  <c:v>1.64</c:v>
                </c:pt>
                <c:pt idx="1">
                  <c:v>2</c:v>
                </c:pt>
                <c:pt idx="2">
                  <c:v>3</c:v>
                </c:pt>
                <c:pt idx="3">
                  <c:v>6.08</c:v>
                </c:pt>
                <c:pt idx="4">
                  <c:v>9.08</c:v>
                </c:pt>
                <c:pt idx="5">
                  <c:v>12.08</c:v>
                </c:pt>
              </c:numCache>
            </c:numRef>
          </c:xVal>
          <c:yVal>
            <c:numRef>
              <c:f>'d.tilt'!$N$12:$N$17</c:f>
              <c:numCache>
                <c:ptCount val="6"/>
                <c:pt idx="0">
                  <c:v>5.24780185283438</c:v>
                </c:pt>
                <c:pt idx="1">
                  <c:v>4.301222304670365</c:v>
                </c:pt>
                <c:pt idx="2">
                  <c:v>2.8659839825988622</c:v>
                </c:pt>
                <c:pt idx="3">
                  <c:v>1.4136906263607716</c:v>
                </c:pt>
                <c:pt idx="4">
                  <c:v>0.9465592381045734</c:v>
                </c:pt>
                <c:pt idx="5">
                  <c:v>0.7114724999461748</c:v>
                </c:pt>
              </c:numCache>
            </c:numRef>
          </c:yVal>
          <c:smooth val="1"/>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'd.tilt'!$D$12:$D$17</c:f>
              <c:numCache>
                <c:ptCount val="6"/>
                <c:pt idx="0">
                  <c:v>1.64</c:v>
                </c:pt>
                <c:pt idx="1">
                  <c:v>2</c:v>
                </c:pt>
                <c:pt idx="2">
                  <c:v>3</c:v>
                </c:pt>
                <c:pt idx="3">
                  <c:v>6.08</c:v>
                </c:pt>
                <c:pt idx="4">
                  <c:v>9.08</c:v>
                </c:pt>
                <c:pt idx="5">
                  <c:v>12.08</c:v>
                </c:pt>
              </c:numCache>
            </c:numRef>
          </c:xVal>
          <c:yVal>
            <c:numRef>
              <c:f>'d.tilt'!$O$12:$O$17</c:f>
              <c:numCache>
                <c:ptCount val="6"/>
                <c:pt idx="0">
                  <c:v>6.301255858473186</c:v>
                </c:pt>
                <c:pt idx="1">
                  <c:v>5.163607090846379</c:v>
                </c:pt>
                <c:pt idx="2">
                  <c:v>3.439812767515196</c:v>
                </c:pt>
                <c:pt idx="3">
                  <c:v>1.696504514898352</c:v>
                </c:pt>
                <c:pt idx="4">
                  <c:v>1.135893823695626</c:v>
                </c:pt>
                <c:pt idx="5">
                  <c:v>0.8537766549250068</c:v>
                </c:pt>
              </c:numCache>
            </c:numRef>
          </c:yVal>
          <c:smooth val="1"/>
        </c:ser>
        <c:axId val="40174637"/>
        <c:axId val="24213786"/>
      </c:scatterChart>
      <c:valAx>
        <c:axId val="40174637"/>
        <c:scaling>
          <c:orientation val="minMax"/>
          <c:max val="10"/>
        </c:scaling>
        <c:axPos val="b"/>
        <c:title>
          <c:tx>
            <c:rich>
              <a:bodyPr vert="horz" rot="0" anchor="ctr"/>
              <a:lstStyle/>
              <a:p>
                <a:pPr algn="ctr">
                  <a:defRPr/>
                </a:pPr>
                <a:r>
                  <a:rPr lang="en-US" cap="none" sz="1100" b="0" i="0" u="none" baseline="0">
                    <a:latin typeface="Arial"/>
                    <a:ea typeface="Arial"/>
                    <a:cs typeface="Arial"/>
                  </a:rPr>
                  <a:t>Lens Height Above Ground Plane (m)</a:t>
                </a:r>
              </a:p>
            </c:rich>
          </c:tx>
          <c:layout>
            <c:manualLayout>
              <c:xMode val="factor"/>
              <c:yMode val="factor"/>
              <c:x val="-0.00675"/>
              <c:y val="0"/>
            </c:manualLayout>
          </c:layout>
          <c:overlay val="0"/>
          <c:spPr>
            <a:noFill/>
            <a:ln>
              <a:noFill/>
            </a:ln>
          </c:spPr>
        </c:title>
        <c:majorGridlines/>
        <c:minorGridlines>
          <c:spPr>
            <a:ln w="3175">
              <a:solidFill/>
              <a:prstDash val="sysDot"/>
            </a:ln>
          </c:spPr>
        </c:minorGridlines>
        <c:delete val="0"/>
        <c:numFmt formatCode="0" sourceLinked="0"/>
        <c:majorTickMark val="out"/>
        <c:minorTickMark val="out"/>
        <c:tickLblPos val="nextTo"/>
        <c:txPr>
          <a:bodyPr/>
          <a:lstStyle/>
          <a:p>
            <a:pPr>
              <a:defRPr lang="en-US" cap="none" sz="1100" b="1" i="0" u="none" baseline="0">
                <a:latin typeface="Arial"/>
                <a:ea typeface="Arial"/>
                <a:cs typeface="Arial"/>
              </a:defRPr>
            </a:pPr>
          </a:p>
        </c:txPr>
        <c:crossAx val="24213786"/>
        <c:crosses val="autoZero"/>
        <c:crossBetween val="midCat"/>
        <c:dispUnits/>
        <c:majorUnit val="2"/>
        <c:minorUnit val="1"/>
      </c:valAx>
      <c:valAx>
        <c:axId val="24213786"/>
        <c:scaling>
          <c:orientation val="minMax"/>
          <c:max val="6"/>
        </c:scaling>
        <c:axPos val="l"/>
        <c:majorGridlines/>
        <c:minorGridlines>
          <c:spPr>
            <a:ln w="3175">
              <a:solidFill/>
              <a:prstDash val="sysDot"/>
            </a:ln>
          </c:spPr>
        </c:minorGridlines>
        <c:delete val="0"/>
        <c:numFmt formatCode="General" sourceLinked="1"/>
        <c:majorTickMark val="out"/>
        <c:minorTickMark val="out"/>
        <c:tickLblPos val="nextTo"/>
        <c:txPr>
          <a:bodyPr/>
          <a:lstStyle/>
          <a:p>
            <a:pPr>
              <a:defRPr lang="en-US" cap="none" sz="1100" b="0" i="0" u="none" baseline="0">
                <a:latin typeface="Arial"/>
                <a:ea typeface="Arial"/>
                <a:cs typeface="Arial"/>
              </a:defRPr>
            </a:pPr>
          </a:p>
        </c:txPr>
        <c:crossAx val="40174637"/>
        <c:crosses val="autoZero"/>
        <c:crossBetween val="midCat"/>
        <c:dispUnits/>
        <c:majorUnit val="1"/>
        <c:minorUnit val="0.5"/>
      </c:valAx>
      <c:spPr>
        <a:noFill/>
        <a:ln w="12700">
          <a:solidFill>
            <a:srgbClr val="80808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Tilt for Horizontal Plane in Focus</a:t>
            </a:r>
          </a:p>
        </c:rich>
      </c:tx>
      <c:layout>
        <c:manualLayout>
          <c:xMode val="factor"/>
          <c:yMode val="factor"/>
          <c:x val="0.071"/>
          <c:y val="-0.01825"/>
        </c:manualLayout>
      </c:layout>
      <c:spPr>
        <a:noFill/>
        <a:ln>
          <a:noFill/>
        </a:ln>
      </c:spPr>
    </c:title>
    <c:plotArea>
      <c:layout>
        <c:manualLayout>
          <c:xMode val="edge"/>
          <c:yMode val="edge"/>
          <c:x val="0.08125"/>
          <c:y val="0.05775"/>
          <c:w val="0.91875"/>
          <c:h val="0.8755"/>
        </c:manualLayout>
      </c:layout>
      <c:scatterChart>
        <c:scatterStyle val="line"/>
        <c:varyColors val="0"/>
        <c:ser>
          <c:idx val="1"/>
          <c:order val="0"/>
          <c:tx>
            <c:strRef>
              <c:f>'d.tilt'!$I$27</c:f>
              <c:strCache>
                <c:ptCount val="1"/>
                <c:pt idx="0">
                  <c:v>55mm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'd.tilt'!$B$34:$B$47</c:f>
              <c:numCache>
                <c:ptCount val="14"/>
                <c:pt idx="0">
                  <c:v>0.21</c:v>
                </c:pt>
                <c:pt idx="1">
                  <c:v>0.29</c:v>
                </c:pt>
                <c:pt idx="2">
                  <c:v>0.38</c:v>
                </c:pt>
                <c:pt idx="3">
                  <c:v>0.41</c:v>
                </c:pt>
                <c:pt idx="4">
                  <c:v>0.45</c:v>
                </c:pt>
                <c:pt idx="5">
                  <c:v>0.48</c:v>
                </c:pt>
                <c:pt idx="6">
                  <c:v>0.6</c:v>
                </c:pt>
                <c:pt idx="7">
                  <c:v>0.7</c:v>
                </c:pt>
                <c:pt idx="8">
                  <c:v>0.8</c:v>
                </c:pt>
                <c:pt idx="9">
                  <c:v>0.9</c:v>
                </c:pt>
                <c:pt idx="10">
                  <c:v>1</c:v>
                </c:pt>
                <c:pt idx="11">
                  <c:v>1.25</c:v>
                </c:pt>
                <c:pt idx="12">
                  <c:v>1.5</c:v>
                </c:pt>
                <c:pt idx="13">
                  <c:v>1.6404199475065</c:v>
                </c:pt>
              </c:numCache>
            </c:numRef>
          </c:xVal>
          <c:yVal>
            <c:numRef>
              <c:f>'d.tilt'!$I$34:$I$47</c:f>
              <c:numCache>
                <c:ptCount val="14"/>
                <c:pt idx="0">
                  <c:v>15.18311404361319</c:v>
                </c:pt>
                <c:pt idx="1">
                  <c:v>10.932661144811437</c:v>
                </c:pt>
                <c:pt idx="2">
                  <c:v>8.322040599176994</c:v>
                </c:pt>
                <c:pt idx="3">
                  <c:v>7.709259860055116</c:v>
                </c:pt>
                <c:pt idx="4">
                  <c:v>7.020370749121083</c:v>
                </c:pt>
                <c:pt idx="5">
                  <c:v>6.5795929449776285</c:v>
                </c:pt>
                <c:pt idx="6">
                  <c:v>5.259496464414605</c:v>
                </c:pt>
                <c:pt idx="7">
                  <c:v>4.506456128479899</c:v>
                </c:pt>
                <c:pt idx="8">
                  <c:v>3.942194515321957</c:v>
                </c:pt>
                <c:pt idx="9">
                  <c:v>3.503591793531144</c:v>
                </c:pt>
                <c:pt idx="10">
                  <c:v>3.152858804046428</c:v>
                </c:pt>
                <c:pt idx="11">
                  <c:v>2.5218284553489743</c:v>
                </c:pt>
                <c:pt idx="12">
                  <c:v>2.1013162787957405</c:v>
                </c:pt>
                <c:pt idx="13">
                  <c:v>1.9213729880411736</c:v>
                </c:pt>
              </c:numCache>
            </c:numRef>
          </c:yVal>
          <c:smooth val="1"/>
        </c:ser>
        <c:ser>
          <c:idx val="2"/>
          <c:order val="1"/>
          <c:tx>
            <c:strRef>
              <c:f>'d.tilt'!$J$27</c:f>
              <c:strCache>
                <c:ptCount val="1"/>
                <c:pt idx="0">
                  <c:v>80mm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'd.tilt'!$B$37:$B$47</c:f>
              <c:numCache>
                <c:ptCount val="11"/>
                <c:pt idx="0">
                  <c:v>0.41</c:v>
                </c:pt>
                <c:pt idx="1">
                  <c:v>0.45</c:v>
                </c:pt>
                <c:pt idx="2">
                  <c:v>0.48</c:v>
                </c:pt>
                <c:pt idx="3">
                  <c:v>0.6</c:v>
                </c:pt>
                <c:pt idx="4">
                  <c:v>0.7</c:v>
                </c:pt>
                <c:pt idx="5">
                  <c:v>0.8</c:v>
                </c:pt>
                <c:pt idx="6">
                  <c:v>0.9</c:v>
                </c:pt>
                <c:pt idx="7">
                  <c:v>1</c:v>
                </c:pt>
                <c:pt idx="8">
                  <c:v>1.25</c:v>
                </c:pt>
                <c:pt idx="9">
                  <c:v>1.5</c:v>
                </c:pt>
                <c:pt idx="10">
                  <c:v>1.6404199475065</c:v>
                </c:pt>
              </c:numCache>
            </c:numRef>
          </c:xVal>
          <c:yVal>
            <c:numRef>
              <c:f>'d.tilt'!$J$37:$J$47</c:f>
              <c:numCache>
                <c:ptCount val="11"/>
                <c:pt idx="0">
                  <c:v>11.25184772927596</c:v>
                </c:pt>
                <c:pt idx="1">
                  <c:v>10.240348321186225</c:v>
                </c:pt>
                <c:pt idx="2">
                  <c:v>9.594068226860463</c:v>
                </c:pt>
                <c:pt idx="3">
                  <c:v>7.662255660766065</c:v>
                </c:pt>
                <c:pt idx="4">
                  <c:v>6.562427868634154</c:v>
                </c:pt>
                <c:pt idx="5">
                  <c:v>5.739170477266787</c:v>
                </c:pt>
                <c:pt idx="6">
                  <c:v>5.099688914217338</c:v>
                </c:pt>
                <c:pt idx="7">
                  <c:v>4.588565735785835</c:v>
                </c:pt>
                <c:pt idx="8">
                  <c:v>3.669437804987977</c:v>
                </c:pt>
                <c:pt idx="9">
                  <c:v>3.057225428459291</c:v>
                </c:pt>
                <c:pt idx="10">
                  <c:v>2.7953093451964093</c:v>
                </c:pt>
              </c:numCache>
            </c:numRef>
          </c:yVal>
          <c:smooth val="1"/>
        </c:ser>
        <c:ser>
          <c:idx val="3"/>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'd.tilt'!$B$33:$B$47</c:f>
              <c:numCache>
                <c:ptCount val="15"/>
                <c:pt idx="0">
                  <c:v>0.17</c:v>
                </c:pt>
                <c:pt idx="1">
                  <c:v>0.21</c:v>
                </c:pt>
                <c:pt idx="2">
                  <c:v>0.29</c:v>
                </c:pt>
                <c:pt idx="3">
                  <c:v>0.38</c:v>
                </c:pt>
                <c:pt idx="4">
                  <c:v>0.41</c:v>
                </c:pt>
                <c:pt idx="5">
                  <c:v>0.45</c:v>
                </c:pt>
                <c:pt idx="6">
                  <c:v>0.48</c:v>
                </c:pt>
                <c:pt idx="7">
                  <c:v>0.6</c:v>
                </c:pt>
                <c:pt idx="8">
                  <c:v>0.7</c:v>
                </c:pt>
                <c:pt idx="9">
                  <c:v>0.8</c:v>
                </c:pt>
                <c:pt idx="10">
                  <c:v>0.9</c:v>
                </c:pt>
                <c:pt idx="11">
                  <c:v>1</c:v>
                </c:pt>
                <c:pt idx="12">
                  <c:v>1.25</c:v>
                </c:pt>
                <c:pt idx="13">
                  <c:v>1.5</c:v>
                </c:pt>
                <c:pt idx="14">
                  <c:v>1.6404199475065</c:v>
                </c:pt>
              </c:numCache>
            </c:numRef>
          </c:xVal>
          <c:yVal>
            <c:numRef>
              <c:f>'d.tilt'!$M$33:$M$47</c:f>
              <c:numCache>
                <c:ptCount val="15"/>
                <c:pt idx="0">
                  <c:v>44.900872155972706</c:v>
                </c:pt>
                <c:pt idx="1">
                  <c:v>34.84990457904648</c:v>
                </c:pt>
                <c:pt idx="2">
                  <c:v>24.443335427697388</c:v>
                </c:pt>
                <c:pt idx="3">
                  <c:v>18.408480170585847</c:v>
                </c:pt>
                <c:pt idx="4">
                  <c:v>17.018647403554972</c:v>
                </c:pt>
                <c:pt idx="5">
                  <c:v>15.466009953420548</c:v>
                </c:pt>
                <c:pt idx="6">
                  <c:v>14.477512185929925</c:v>
                </c:pt>
                <c:pt idx="7">
                  <c:v>11.53695903281549</c:v>
                </c:pt>
                <c:pt idx="8">
                  <c:v>9.870889606139547</c:v>
                </c:pt>
                <c:pt idx="9">
                  <c:v>8.62692655867864</c:v>
                </c:pt>
                <c:pt idx="10">
                  <c:v>7.662255660766063</c:v>
                </c:pt>
                <c:pt idx="11">
                  <c:v>6.89210257934638</c:v>
                </c:pt>
                <c:pt idx="12">
                  <c:v>5.508878671203075</c:v>
                </c:pt>
                <c:pt idx="13">
                  <c:v>4.588565735785835</c:v>
                </c:pt>
                <c:pt idx="14">
                  <c:v>4.1950479852991815</c:v>
                </c:pt>
              </c:numCache>
            </c:numRef>
          </c:yVal>
          <c:smooth val="1"/>
        </c:ser>
        <c:ser>
          <c:idx val="4"/>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'd.tilt'!$B$30:$B$47</c:f>
              <c:numCache>
                <c:ptCount val="18"/>
                <c:pt idx="0">
                  <c:v>0.08</c:v>
                </c:pt>
                <c:pt idx="1">
                  <c:v>0.11</c:v>
                </c:pt>
                <c:pt idx="2">
                  <c:v>0.145</c:v>
                </c:pt>
                <c:pt idx="3">
                  <c:v>0.17</c:v>
                </c:pt>
                <c:pt idx="4">
                  <c:v>0.21</c:v>
                </c:pt>
                <c:pt idx="5">
                  <c:v>0.29</c:v>
                </c:pt>
                <c:pt idx="6">
                  <c:v>0.38</c:v>
                </c:pt>
                <c:pt idx="7">
                  <c:v>0.41</c:v>
                </c:pt>
                <c:pt idx="8">
                  <c:v>0.45</c:v>
                </c:pt>
                <c:pt idx="9">
                  <c:v>0.48</c:v>
                </c:pt>
                <c:pt idx="10">
                  <c:v>0.6</c:v>
                </c:pt>
                <c:pt idx="11">
                  <c:v>0.7</c:v>
                </c:pt>
                <c:pt idx="12">
                  <c:v>0.8</c:v>
                </c:pt>
                <c:pt idx="13">
                  <c:v>0.9</c:v>
                </c:pt>
                <c:pt idx="14">
                  <c:v>1</c:v>
                </c:pt>
                <c:pt idx="15">
                  <c:v>1.25</c:v>
                </c:pt>
                <c:pt idx="16">
                  <c:v>1.5</c:v>
                </c:pt>
                <c:pt idx="17">
                  <c:v>1.6404199475065</c:v>
                </c:pt>
              </c:numCache>
            </c:numRef>
          </c:xVal>
          <c:yVal>
            <c:numRef>
              <c:f>'d.tilt'!$G$30:$G$47</c:f>
              <c:numCache>
                <c:ptCount val="18"/>
                <c:pt idx="0">
                  <c:v>25.944479772370006</c:v>
                </c:pt>
                <c:pt idx="1">
                  <c:v>18.553004535020655</c:v>
                </c:pt>
                <c:pt idx="2">
                  <c:v>13.967962674651124</c:v>
                </c:pt>
                <c:pt idx="3">
                  <c:v>11.881156021010703</c:v>
                </c:pt>
                <c:pt idx="4">
                  <c:v>9.594068226860463</c:v>
                </c:pt>
                <c:pt idx="5">
                  <c:v>6.931906197584863</c:v>
                </c:pt>
                <c:pt idx="6">
                  <c:v>5.2847329545345465</c:v>
                </c:pt>
                <c:pt idx="7">
                  <c:v>4.897063207722771</c:v>
                </c:pt>
                <c:pt idx="8">
                  <c:v>4.460843697873995</c:v>
                </c:pt>
                <c:pt idx="9">
                  <c:v>4.181528273111476</c:v>
                </c:pt>
                <c:pt idx="10">
                  <c:v>3.344152204455658</c:v>
                </c:pt>
                <c:pt idx="11">
                  <c:v>2.8659839825988622</c:v>
                </c:pt>
                <c:pt idx="12">
                  <c:v>2.50749070358723</c:v>
                </c:pt>
                <c:pt idx="13">
                  <c:v>2.2287312128604633</c:v>
                </c:pt>
                <c:pt idx="14">
                  <c:v>2.0057619349098257</c:v>
                </c:pt>
                <c:pt idx="15">
                  <c:v>1.6044915265155906</c:v>
                </c:pt>
                <c:pt idx="16">
                  <c:v>1.3370228631372587</c:v>
                </c:pt>
                <c:pt idx="17">
                  <c:v>1.2225555199426157</c:v>
                </c:pt>
              </c:numCache>
            </c:numRef>
          </c:yVal>
          <c:smooth val="1"/>
        </c:ser>
        <c:ser>
          <c:idx val="5"/>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'd.tilt'!$B$42:$B$47</c:f>
              <c:numCache>
                <c:ptCount val="6"/>
                <c:pt idx="0">
                  <c:v>0.8</c:v>
                </c:pt>
                <c:pt idx="1">
                  <c:v>0.9</c:v>
                </c:pt>
                <c:pt idx="2">
                  <c:v>1</c:v>
                </c:pt>
                <c:pt idx="3">
                  <c:v>1.25</c:v>
                </c:pt>
                <c:pt idx="4">
                  <c:v>1.5</c:v>
                </c:pt>
                <c:pt idx="5">
                  <c:v>1.6404199475065</c:v>
                </c:pt>
              </c:numCache>
            </c:numRef>
          </c:xVal>
          <c:yVal>
            <c:numRef>
              <c:f>'d.tilt'!$N$42:$N$47</c:f>
              <c:numCache>
                <c:ptCount val="6"/>
                <c:pt idx="0">
                  <c:v>10.806922874860343</c:v>
                </c:pt>
                <c:pt idx="1">
                  <c:v>9.594068226860463</c:v>
                </c:pt>
                <c:pt idx="2">
                  <c:v>8.62692655867864</c:v>
                </c:pt>
                <c:pt idx="3">
                  <c:v>6.89210257934638</c:v>
                </c:pt>
                <c:pt idx="4">
                  <c:v>5.739170477266787</c:v>
                </c:pt>
                <c:pt idx="5">
                  <c:v>5.246454647672756</c:v>
                </c:pt>
              </c:numCache>
            </c:numRef>
          </c:yVal>
          <c:smooth val="1"/>
        </c:ser>
        <c:ser>
          <c:idx val="0"/>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'd.tilt'!$B$44:$B$47</c:f>
              <c:numCache>
                <c:ptCount val="4"/>
                <c:pt idx="0">
                  <c:v>1</c:v>
                </c:pt>
                <c:pt idx="1">
                  <c:v>1.25</c:v>
                </c:pt>
                <c:pt idx="2">
                  <c:v>1.5</c:v>
                </c:pt>
                <c:pt idx="3">
                  <c:v>1.6404199475065</c:v>
                </c:pt>
              </c:numCache>
            </c:numRef>
          </c:xVal>
          <c:yVal>
            <c:numRef>
              <c:f>'d.tilt'!$P$44:$P$47</c:f>
              <c:numCache>
                <c:ptCount val="4"/>
                <c:pt idx="0">
                  <c:v>11.53695903281549</c:v>
                </c:pt>
                <c:pt idx="1">
                  <c:v>9.2068962213459</c:v>
                </c:pt>
                <c:pt idx="2">
                  <c:v>7.662255660766065</c:v>
                </c:pt>
                <c:pt idx="3">
                  <c:v>7.002924214839171</c:v>
                </c:pt>
              </c:numCache>
            </c:numRef>
          </c:yVal>
          <c:smooth val="1"/>
        </c:ser>
        <c:axId val="31111155"/>
        <c:axId val="29808264"/>
      </c:scatterChart>
      <c:valAx>
        <c:axId val="31111155"/>
        <c:scaling>
          <c:orientation val="minMax"/>
          <c:max val="2"/>
        </c:scaling>
        <c:axPos val="b"/>
        <c:title>
          <c:tx>
            <c:rich>
              <a:bodyPr vert="horz" rot="0" anchor="ctr"/>
              <a:lstStyle/>
              <a:p>
                <a:pPr algn="ctr">
                  <a:defRPr/>
                </a:pPr>
                <a:r>
                  <a:rPr lang="en-US" cap="none" sz="1100" b="0" i="0" u="none" baseline="0">
                    <a:latin typeface="Arial"/>
                    <a:ea typeface="Arial"/>
                    <a:cs typeface="Arial"/>
                  </a:rPr>
                  <a:t>Lens Height Above Horizontal Plane (m)</a:t>
                </a:r>
              </a:p>
            </c:rich>
          </c:tx>
          <c:layout>
            <c:manualLayout>
              <c:xMode val="factor"/>
              <c:yMode val="factor"/>
              <c:x val="-0.011"/>
              <c:y val="-0.0065"/>
            </c:manualLayout>
          </c:layout>
          <c:overlay val="0"/>
          <c:spPr>
            <a:noFill/>
            <a:ln>
              <a:noFill/>
            </a:ln>
          </c:spPr>
        </c:title>
        <c:majorGridlines/>
        <c:minorGridlines>
          <c:spPr>
            <a:ln w="12700">
              <a:solidFill>
                <a:srgbClr val="C0C0C0"/>
              </a:solidFill>
            </a:ln>
          </c:spPr>
        </c:minorGridlines>
        <c:delete val="0"/>
        <c:numFmt formatCode="0.0" sourceLinked="0"/>
        <c:majorTickMark val="out"/>
        <c:minorTickMark val="out"/>
        <c:tickLblPos val="nextTo"/>
        <c:txPr>
          <a:bodyPr/>
          <a:lstStyle/>
          <a:p>
            <a:pPr>
              <a:defRPr lang="en-US" cap="none" sz="1100" b="0" i="0" u="none" baseline="0">
                <a:latin typeface="Arial"/>
                <a:ea typeface="Arial"/>
                <a:cs typeface="Arial"/>
              </a:defRPr>
            </a:pPr>
          </a:p>
        </c:txPr>
        <c:crossAx val="29808264"/>
        <c:crosses val="autoZero"/>
        <c:crossBetween val="midCat"/>
        <c:dispUnits/>
        <c:majorUnit val="0.5"/>
        <c:minorUnit val="0.1"/>
      </c:valAx>
      <c:valAx>
        <c:axId val="29808264"/>
        <c:scaling>
          <c:orientation val="minMax"/>
          <c:max val="10"/>
        </c:scaling>
        <c:axPos val="l"/>
        <c:majorGridlines>
          <c:spPr>
            <a:ln w="12700">
              <a:solidFill/>
            </a:ln>
          </c:spPr>
        </c:majorGridlines>
        <c:minorGridlines>
          <c:spPr>
            <a:ln w="12700">
              <a:solidFill>
                <a:srgbClr val="C0C0C0"/>
              </a:solidFill>
            </a:ln>
          </c:spPr>
        </c:minorGridlines>
        <c:delete val="0"/>
        <c:numFmt formatCode="General" sourceLinked="1"/>
        <c:majorTickMark val="out"/>
        <c:minorTickMark val="out"/>
        <c:tickLblPos val="nextTo"/>
        <c:txPr>
          <a:bodyPr/>
          <a:lstStyle/>
          <a:p>
            <a:pPr>
              <a:defRPr lang="en-US" cap="none" sz="1100" b="0" i="0" u="none" baseline="0">
                <a:latin typeface="Arial"/>
                <a:ea typeface="Arial"/>
                <a:cs typeface="Arial"/>
              </a:defRPr>
            </a:pPr>
          </a:p>
        </c:txPr>
        <c:crossAx val="31111155"/>
        <c:crosses val="autoZero"/>
        <c:crossBetween val="midCat"/>
        <c:dispUnits/>
        <c:majorUnit val="1"/>
        <c:minorUnit val="0.5"/>
      </c:valAx>
      <c:spPr>
        <a:noFill/>
        <a:ln w="12700">
          <a:solidFill>
            <a:srgbClr val="000000"/>
          </a:solid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Tilt for Horizontal Plane in Focus</a:t>
            </a:r>
          </a:p>
        </c:rich>
      </c:tx>
      <c:layout>
        <c:manualLayout>
          <c:xMode val="factor"/>
          <c:yMode val="factor"/>
          <c:x val="0.071"/>
          <c:y val="-0.01825"/>
        </c:manualLayout>
      </c:layout>
      <c:spPr>
        <a:noFill/>
        <a:ln>
          <a:noFill/>
        </a:ln>
      </c:spPr>
    </c:title>
    <c:plotArea>
      <c:layout>
        <c:manualLayout>
          <c:xMode val="edge"/>
          <c:yMode val="edge"/>
          <c:x val="0.08125"/>
          <c:y val="0.05775"/>
          <c:w val="0.91875"/>
          <c:h val="0.8755"/>
        </c:manualLayout>
      </c:layout>
      <c:scatterChart>
        <c:scatterStyle val="line"/>
        <c:varyColors val="0"/>
        <c:ser>
          <c:idx val="1"/>
          <c:order val="0"/>
          <c:tx>
            <c:strRef>
              <c:f>'d.tilt'!$I$27</c:f>
              <c:strCache>
                <c:ptCount val="1"/>
                <c:pt idx="0">
                  <c:v>55mm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'd.tilt'!$B$34:$B$47</c:f>
              <c:numCache>
                <c:ptCount val="14"/>
                <c:pt idx="0">
                  <c:v>0.21</c:v>
                </c:pt>
                <c:pt idx="1">
                  <c:v>0.29</c:v>
                </c:pt>
                <c:pt idx="2">
                  <c:v>0.38</c:v>
                </c:pt>
                <c:pt idx="3">
                  <c:v>0.41</c:v>
                </c:pt>
                <c:pt idx="4">
                  <c:v>0.45</c:v>
                </c:pt>
                <c:pt idx="5">
                  <c:v>0.48</c:v>
                </c:pt>
                <c:pt idx="6">
                  <c:v>0.6</c:v>
                </c:pt>
                <c:pt idx="7">
                  <c:v>0.7</c:v>
                </c:pt>
                <c:pt idx="8">
                  <c:v>0.8</c:v>
                </c:pt>
                <c:pt idx="9">
                  <c:v>0.9</c:v>
                </c:pt>
                <c:pt idx="10">
                  <c:v>1</c:v>
                </c:pt>
                <c:pt idx="11">
                  <c:v>1.25</c:v>
                </c:pt>
                <c:pt idx="12">
                  <c:v>1.5</c:v>
                </c:pt>
                <c:pt idx="13">
                  <c:v>1.6404199475065</c:v>
                </c:pt>
              </c:numCache>
            </c:numRef>
          </c:xVal>
          <c:yVal>
            <c:numRef>
              <c:f>'d.tilt'!$I$34:$I$47</c:f>
              <c:numCache>
                <c:ptCount val="14"/>
                <c:pt idx="0">
                  <c:v>15.18311404361319</c:v>
                </c:pt>
                <c:pt idx="1">
                  <c:v>10.932661144811437</c:v>
                </c:pt>
                <c:pt idx="2">
                  <c:v>8.322040599176994</c:v>
                </c:pt>
                <c:pt idx="3">
                  <c:v>7.709259860055116</c:v>
                </c:pt>
                <c:pt idx="4">
                  <c:v>7.020370749121083</c:v>
                </c:pt>
                <c:pt idx="5">
                  <c:v>6.5795929449776285</c:v>
                </c:pt>
                <c:pt idx="6">
                  <c:v>5.259496464414605</c:v>
                </c:pt>
                <c:pt idx="7">
                  <c:v>4.506456128479899</c:v>
                </c:pt>
                <c:pt idx="8">
                  <c:v>3.942194515321957</c:v>
                </c:pt>
                <c:pt idx="9">
                  <c:v>3.503591793531144</c:v>
                </c:pt>
                <c:pt idx="10">
                  <c:v>3.152858804046428</c:v>
                </c:pt>
                <c:pt idx="11">
                  <c:v>2.5218284553489743</c:v>
                </c:pt>
                <c:pt idx="12">
                  <c:v>2.1013162787957405</c:v>
                </c:pt>
                <c:pt idx="13">
                  <c:v>1.9213729880411736</c:v>
                </c:pt>
              </c:numCache>
            </c:numRef>
          </c:yVal>
          <c:smooth val="1"/>
        </c:ser>
        <c:ser>
          <c:idx val="2"/>
          <c:order val="1"/>
          <c:tx>
            <c:strRef>
              <c:f>'d.tilt'!$J$27</c:f>
              <c:strCache>
                <c:ptCount val="1"/>
                <c:pt idx="0">
                  <c:v>80mm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'd.tilt'!$B$37:$B$47</c:f>
              <c:numCache>
                <c:ptCount val="11"/>
                <c:pt idx="0">
                  <c:v>0.41</c:v>
                </c:pt>
                <c:pt idx="1">
                  <c:v>0.45</c:v>
                </c:pt>
                <c:pt idx="2">
                  <c:v>0.48</c:v>
                </c:pt>
                <c:pt idx="3">
                  <c:v>0.6</c:v>
                </c:pt>
                <c:pt idx="4">
                  <c:v>0.7</c:v>
                </c:pt>
                <c:pt idx="5">
                  <c:v>0.8</c:v>
                </c:pt>
                <c:pt idx="6">
                  <c:v>0.9</c:v>
                </c:pt>
                <c:pt idx="7">
                  <c:v>1</c:v>
                </c:pt>
                <c:pt idx="8">
                  <c:v>1.25</c:v>
                </c:pt>
                <c:pt idx="9">
                  <c:v>1.5</c:v>
                </c:pt>
                <c:pt idx="10">
                  <c:v>1.6404199475065</c:v>
                </c:pt>
              </c:numCache>
            </c:numRef>
          </c:xVal>
          <c:yVal>
            <c:numRef>
              <c:f>'d.tilt'!$J$37:$J$47</c:f>
              <c:numCache>
                <c:ptCount val="11"/>
                <c:pt idx="0">
                  <c:v>11.25184772927596</c:v>
                </c:pt>
                <c:pt idx="1">
                  <c:v>10.240348321186225</c:v>
                </c:pt>
                <c:pt idx="2">
                  <c:v>9.594068226860463</c:v>
                </c:pt>
                <c:pt idx="3">
                  <c:v>7.662255660766065</c:v>
                </c:pt>
                <c:pt idx="4">
                  <c:v>6.562427868634154</c:v>
                </c:pt>
                <c:pt idx="5">
                  <c:v>5.739170477266787</c:v>
                </c:pt>
                <c:pt idx="6">
                  <c:v>5.099688914217338</c:v>
                </c:pt>
                <c:pt idx="7">
                  <c:v>4.588565735785835</c:v>
                </c:pt>
                <c:pt idx="8">
                  <c:v>3.669437804987977</c:v>
                </c:pt>
                <c:pt idx="9">
                  <c:v>3.057225428459291</c:v>
                </c:pt>
                <c:pt idx="10">
                  <c:v>2.7953093451964093</c:v>
                </c:pt>
              </c:numCache>
            </c:numRef>
          </c:yVal>
          <c:smooth val="1"/>
        </c:ser>
        <c:ser>
          <c:idx val="3"/>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'd.tilt'!$B$33:$B$47</c:f>
              <c:numCache>
                <c:ptCount val="15"/>
                <c:pt idx="0">
                  <c:v>0.17</c:v>
                </c:pt>
                <c:pt idx="1">
                  <c:v>0.21</c:v>
                </c:pt>
                <c:pt idx="2">
                  <c:v>0.29</c:v>
                </c:pt>
                <c:pt idx="3">
                  <c:v>0.38</c:v>
                </c:pt>
                <c:pt idx="4">
                  <c:v>0.41</c:v>
                </c:pt>
                <c:pt idx="5">
                  <c:v>0.45</c:v>
                </c:pt>
                <c:pt idx="6">
                  <c:v>0.48</c:v>
                </c:pt>
                <c:pt idx="7">
                  <c:v>0.6</c:v>
                </c:pt>
                <c:pt idx="8">
                  <c:v>0.7</c:v>
                </c:pt>
                <c:pt idx="9">
                  <c:v>0.8</c:v>
                </c:pt>
                <c:pt idx="10">
                  <c:v>0.9</c:v>
                </c:pt>
                <c:pt idx="11">
                  <c:v>1</c:v>
                </c:pt>
                <c:pt idx="12">
                  <c:v>1.25</c:v>
                </c:pt>
                <c:pt idx="13">
                  <c:v>1.5</c:v>
                </c:pt>
                <c:pt idx="14">
                  <c:v>1.6404199475065</c:v>
                </c:pt>
              </c:numCache>
            </c:numRef>
          </c:xVal>
          <c:yVal>
            <c:numRef>
              <c:f>'d.tilt'!$M$33:$M$47</c:f>
              <c:numCache>
                <c:ptCount val="15"/>
                <c:pt idx="0">
                  <c:v>44.900872155972706</c:v>
                </c:pt>
                <c:pt idx="1">
                  <c:v>34.84990457904648</c:v>
                </c:pt>
                <c:pt idx="2">
                  <c:v>24.443335427697388</c:v>
                </c:pt>
                <c:pt idx="3">
                  <c:v>18.408480170585847</c:v>
                </c:pt>
                <c:pt idx="4">
                  <c:v>17.018647403554972</c:v>
                </c:pt>
                <c:pt idx="5">
                  <c:v>15.466009953420548</c:v>
                </c:pt>
                <c:pt idx="6">
                  <c:v>14.477512185929925</c:v>
                </c:pt>
                <c:pt idx="7">
                  <c:v>11.53695903281549</c:v>
                </c:pt>
                <c:pt idx="8">
                  <c:v>9.870889606139547</c:v>
                </c:pt>
                <c:pt idx="9">
                  <c:v>8.62692655867864</c:v>
                </c:pt>
                <c:pt idx="10">
                  <c:v>7.662255660766063</c:v>
                </c:pt>
                <c:pt idx="11">
                  <c:v>6.89210257934638</c:v>
                </c:pt>
                <c:pt idx="12">
                  <c:v>5.508878671203075</c:v>
                </c:pt>
                <c:pt idx="13">
                  <c:v>4.588565735785835</c:v>
                </c:pt>
                <c:pt idx="14">
                  <c:v>4.1950479852991815</c:v>
                </c:pt>
              </c:numCache>
            </c:numRef>
          </c:yVal>
          <c:smooth val="1"/>
        </c:ser>
        <c:ser>
          <c:idx val="4"/>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'd.tilt'!$B$30:$B$47</c:f>
              <c:numCache>
                <c:ptCount val="18"/>
                <c:pt idx="0">
                  <c:v>0.08</c:v>
                </c:pt>
                <c:pt idx="1">
                  <c:v>0.11</c:v>
                </c:pt>
                <c:pt idx="2">
                  <c:v>0.145</c:v>
                </c:pt>
                <c:pt idx="3">
                  <c:v>0.17</c:v>
                </c:pt>
                <c:pt idx="4">
                  <c:v>0.21</c:v>
                </c:pt>
                <c:pt idx="5">
                  <c:v>0.29</c:v>
                </c:pt>
                <c:pt idx="6">
                  <c:v>0.38</c:v>
                </c:pt>
                <c:pt idx="7">
                  <c:v>0.41</c:v>
                </c:pt>
                <c:pt idx="8">
                  <c:v>0.45</c:v>
                </c:pt>
                <c:pt idx="9">
                  <c:v>0.48</c:v>
                </c:pt>
                <c:pt idx="10">
                  <c:v>0.6</c:v>
                </c:pt>
                <c:pt idx="11">
                  <c:v>0.7</c:v>
                </c:pt>
                <c:pt idx="12">
                  <c:v>0.8</c:v>
                </c:pt>
                <c:pt idx="13">
                  <c:v>0.9</c:v>
                </c:pt>
                <c:pt idx="14">
                  <c:v>1</c:v>
                </c:pt>
                <c:pt idx="15">
                  <c:v>1.25</c:v>
                </c:pt>
                <c:pt idx="16">
                  <c:v>1.5</c:v>
                </c:pt>
                <c:pt idx="17">
                  <c:v>1.6404199475065</c:v>
                </c:pt>
              </c:numCache>
            </c:numRef>
          </c:xVal>
          <c:yVal>
            <c:numRef>
              <c:f>'d.tilt'!$G$30:$G$47</c:f>
              <c:numCache>
                <c:ptCount val="18"/>
                <c:pt idx="0">
                  <c:v>25.944479772370006</c:v>
                </c:pt>
                <c:pt idx="1">
                  <c:v>18.553004535020655</c:v>
                </c:pt>
                <c:pt idx="2">
                  <c:v>13.967962674651124</c:v>
                </c:pt>
                <c:pt idx="3">
                  <c:v>11.881156021010703</c:v>
                </c:pt>
                <c:pt idx="4">
                  <c:v>9.594068226860463</c:v>
                </c:pt>
                <c:pt idx="5">
                  <c:v>6.931906197584863</c:v>
                </c:pt>
                <c:pt idx="6">
                  <c:v>5.2847329545345465</c:v>
                </c:pt>
                <c:pt idx="7">
                  <c:v>4.897063207722771</c:v>
                </c:pt>
                <c:pt idx="8">
                  <c:v>4.460843697873995</c:v>
                </c:pt>
                <c:pt idx="9">
                  <c:v>4.181528273111476</c:v>
                </c:pt>
                <c:pt idx="10">
                  <c:v>3.344152204455658</c:v>
                </c:pt>
                <c:pt idx="11">
                  <c:v>2.8659839825988622</c:v>
                </c:pt>
                <c:pt idx="12">
                  <c:v>2.50749070358723</c:v>
                </c:pt>
                <c:pt idx="13">
                  <c:v>2.2287312128604633</c:v>
                </c:pt>
                <c:pt idx="14">
                  <c:v>2.0057619349098257</c:v>
                </c:pt>
                <c:pt idx="15">
                  <c:v>1.6044915265155906</c:v>
                </c:pt>
                <c:pt idx="16">
                  <c:v>1.3370228631372587</c:v>
                </c:pt>
                <c:pt idx="17">
                  <c:v>1.2225555199426157</c:v>
                </c:pt>
              </c:numCache>
            </c:numRef>
          </c:yVal>
          <c:smooth val="1"/>
        </c:ser>
        <c:ser>
          <c:idx val="5"/>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'd.tilt'!$B$42:$B$47</c:f>
              <c:numCache>
                <c:ptCount val="6"/>
                <c:pt idx="0">
                  <c:v>0.8</c:v>
                </c:pt>
                <c:pt idx="1">
                  <c:v>0.9</c:v>
                </c:pt>
                <c:pt idx="2">
                  <c:v>1</c:v>
                </c:pt>
                <c:pt idx="3">
                  <c:v>1.25</c:v>
                </c:pt>
                <c:pt idx="4">
                  <c:v>1.5</c:v>
                </c:pt>
                <c:pt idx="5">
                  <c:v>1.6404199475065</c:v>
                </c:pt>
              </c:numCache>
            </c:numRef>
          </c:xVal>
          <c:yVal>
            <c:numRef>
              <c:f>'d.tilt'!$N$42:$N$47</c:f>
              <c:numCache>
                <c:ptCount val="6"/>
                <c:pt idx="0">
                  <c:v>10.806922874860343</c:v>
                </c:pt>
                <c:pt idx="1">
                  <c:v>9.594068226860463</c:v>
                </c:pt>
                <c:pt idx="2">
                  <c:v>8.62692655867864</c:v>
                </c:pt>
                <c:pt idx="3">
                  <c:v>6.89210257934638</c:v>
                </c:pt>
                <c:pt idx="4">
                  <c:v>5.739170477266787</c:v>
                </c:pt>
                <c:pt idx="5">
                  <c:v>5.246454647672756</c:v>
                </c:pt>
              </c:numCache>
            </c:numRef>
          </c:yVal>
          <c:smooth val="1"/>
        </c:ser>
        <c:ser>
          <c:idx val="0"/>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'd.tilt'!$B$44:$B$47</c:f>
              <c:numCache>
                <c:ptCount val="4"/>
                <c:pt idx="0">
                  <c:v>1</c:v>
                </c:pt>
                <c:pt idx="1">
                  <c:v>1.25</c:v>
                </c:pt>
                <c:pt idx="2">
                  <c:v>1.5</c:v>
                </c:pt>
                <c:pt idx="3">
                  <c:v>1.6404199475065</c:v>
                </c:pt>
              </c:numCache>
            </c:numRef>
          </c:xVal>
          <c:yVal>
            <c:numRef>
              <c:f>'d.tilt'!$P$44:$P$47</c:f>
              <c:numCache>
                <c:ptCount val="4"/>
                <c:pt idx="0">
                  <c:v>11.53695903281549</c:v>
                </c:pt>
                <c:pt idx="1">
                  <c:v>9.2068962213459</c:v>
                </c:pt>
                <c:pt idx="2">
                  <c:v>7.662255660766065</c:v>
                </c:pt>
                <c:pt idx="3">
                  <c:v>7.002924214839171</c:v>
                </c:pt>
              </c:numCache>
            </c:numRef>
          </c:yVal>
          <c:smooth val="1"/>
        </c:ser>
        <c:axId val="59133289"/>
        <c:axId val="37143782"/>
      </c:scatterChart>
      <c:valAx>
        <c:axId val="59133289"/>
        <c:scaling>
          <c:orientation val="minMax"/>
          <c:max val="2"/>
        </c:scaling>
        <c:axPos val="b"/>
        <c:title>
          <c:tx>
            <c:rich>
              <a:bodyPr vert="horz" rot="0" anchor="ctr"/>
              <a:lstStyle/>
              <a:p>
                <a:pPr algn="ctr">
                  <a:defRPr/>
                </a:pPr>
                <a:r>
                  <a:rPr lang="en-US" cap="none" sz="1100" b="0" i="0" u="none" baseline="0">
                    <a:latin typeface="Arial"/>
                    <a:ea typeface="Arial"/>
                    <a:cs typeface="Arial"/>
                  </a:rPr>
                  <a:t>Lens Height Above Horizontal Plane (m)</a:t>
                </a:r>
              </a:p>
            </c:rich>
          </c:tx>
          <c:layout>
            <c:manualLayout>
              <c:xMode val="factor"/>
              <c:yMode val="factor"/>
              <c:x val="-0.011"/>
              <c:y val="-0.0065"/>
            </c:manualLayout>
          </c:layout>
          <c:overlay val="0"/>
          <c:spPr>
            <a:noFill/>
            <a:ln>
              <a:noFill/>
            </a:ln>
          </c:spPr>
        </c:title>
        <c:majorGridlines/>
        <c:minorGridlines>
          <c:spPr>
            <a:ln w="12700">
              <a:solidFill>
                <a:srgbClr val="C0C0C0"/>
              </a:solidFill>
            </a:ln>
          </c:spPr>
        </c:minorGridlines>
        <c:delete val="0"/>
        <c:numFmt formatCode="0.0" sourceLinked="0"/>
        <c:majorTickMark val="out"/>
        <c:minorTickMark val="out"/>
        <c:tickLblPos val="nextTo"/>
        <c:txPr>
          <a:bodyPr/>
          <a:lstStyle/>
          <a:p>
            <a:pPr>
              <a:defRPr lang="en-US" cap="none" sz="1100" b="0" i="0" u="none" baseline="0">
                <a:latin typeface="Arial"/>
                <a:ea typeface="Arial"/>
                <a:cs typeface="Arial"/>
              </a:defRPr>
            </a:pPr>
          </a:p>
        </c:txPr>
        <c:crossAx val="37143782"/>
        <c:crosses val="autoZero"/>
        <c:crossBetween val="midCat"/>
        <c:dispUnits/>
        <c:majorUnit val="0.5"/>
        <c:minorUnit val="0.1"/>
      </c:valAx>
      <c:valAx>
        <c:axId val="37143782"/>
        <c:scaling>
          <c:orientation val="minMax"/>
          <c:max val="10"/>
        </c:scaling>
        <c:axPos val="l"/>
        <c:majorGridlines>
          <c:spPr>
            <a:ln w="12700">
              <a:solidFill/>
            </a:ln>
          </c:spPr>
        </c:majorGridlines>
        <c:minorGridlines>
          <c:spPr>
            <a:ln w="12700">
              <a:solidFill>
                <a:srgbClr val="C0C0C0"/>
              </a:solidFill>
            </a:ln>
          </c:spPr>
        </c:minorGridlines>
        <c:delete val="0"/>
        <c:numFmt formatCode="General" sourceLinked="1"/>
        <c:majorTickMark val="out"/>
        <c:minorTickMark val="out"/>
        <c:tickLblPos val="nextTo"/>
        <c:txPr>
          <a:bodyPr/>
          <a:lstStyle/>
          <a:p>
            <a:pPr>
              <a:defRPr lang="en-US" cap="none" sz="1100" b="0" i="0" u="none" baseline="0">
                <a:latin typeface="Arial"/>
                <a:ea typeface="Arial"/>
                <a:cs typeface="Arial"/>
              </a:defRPr>
            </a:pPr>
          </a:p>
        </c:txPr>
        <c:crossAx val="59133289"/>
        <c:crosses val="autoZero"/>
        <c:crossBetween val="midCat"/>
        <c:dispUnits/>
        <c:majorUnit val="1"/>
        <c:minorUnit val="0.5"/>
      </c:valAx>
      <c:spPr>
        <a:noFill/>
        <a:ln w="12700">
          <a:solidFill>
            <a:srgbClr val="000000"/>
          </a:solid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Tilt for Horizontal Plane in Focus</a:t>
            </a:r>
          </a:p>
        </c:rich>
      </c:tx>
      <c:layout>
        <c:manualLayout>
          <c:xMode val="factor"/>
          <c:yMode val="factor"/>
          <c:x val="0.071"/>
          <c:y val="-0.01825"/>
        </c:manualLayout>
      </c:layout>
      <c:spPr>
        <a:noFill/>
        <a:ln>
          <a:noFill/>
        </a:ln>
      </c:spPr>
    </c:title>
    <c:plotArea>
      <c:layout>
        <c:manualLayout>
          <c:xMode val="edge"/>
          <c:yMode val="edge"/>
          <c:x val="0.08125"/>
          <c:y val="0.05775"/>
          <c:w val="0.91875"/>
          <c:h val="0.8755"/>
        </c:manualLayout>
      </c:layout>
      <c:scatterChart>
        <c:scatterStyle val="line"/>
        <c:varyColors val="0"/>
        <c:ser>
          <c:idx val="1"/>
          <c:order val="0"/>
          <c:tx>
            <c:strRef>
              <c:f>'d.tilt'!$I$27</c:f>
              <c:strCache>
                <c:ptCount val="1"/>
                <c:pt idx="0">
                  <c:v>55mm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'd.tilt'!$B$34:$B$47</c:f>
              <c:numCache>
                <c:ptCount val="14"/>
                <c:pt idx="0">
                  <c:v>0.21</c:v>
                </c:pt>
                <c:pt idx="1">
                  <c:v>0.29</c:v>
                </c:pt>
                <c:pt idx="2">
                  <c:v>0.38</c:v>
                </c:pt>
                <c:pt idx="3">
                  <c:v>0.41</c:v>
                </c:pt>
                <c:pt idx="4">
                  <c:v>0.45</c:v>
                </c:pt>
                <c:pt idx="5">
                  <c:v>0.48</c:v>
                </c:pt>
                <c:pt idx="6">
                  <c:v>0.6</c:v>
                </c:pt>
                <c:pt idx="7">
                  <c:v>0.7</c:v>
                </c:pt>
                <c:pt idx="8">
                  <c:v>0.8</c:v>
                </c:pt>
                <c:pt idx="9">
                  <c:v>0.9</c:v>
                </c:pt>
                <c:pt idx="10">
                  <c:v>1</c:v>
                </c:pt>
                <c:pt idx="11">
                  <c:v>1.25</c:v>
                </c:pt>
                <c:pt idx="12">
                  <c:v>1.5</c:v>
                </c:pt>
                <c:pt idx="13">
                  <c:v>1.6404199475065</c:v>
                </c:pt>
              </c:numCache>
            </c:numRef>
          </c:xVal>
          <c:yVal>
            <c:numRef>
              <c:f>'d.tilt'!$I$34:$I$47</c:f>
              <c:numCache>
                <c:ptCount val="14"/>
                <c:pt idx="0">
                  <c:v>15.18311404361319</c:v>
                </c:pt>
                <c:pt idx="1">
                  <c:v>10.932661144811437</c:v>
                </c:pt>
                <c:pt idx="2">
                  <c:v>8.322040599176994</c:v>
                </c:pt>
                <c:pt idx="3">
                  <c:v>7.709259860055116</c:v>
                </c:pt>
                <c:pt idx="4">
                  <c:v>7.020370749121083</c:v>
                </c:pt>
                <c:pt idx="5">
                  <c:v>6.5795929449776285</c:v>
                </c:pt>
                <c:pt idx="6">
                  <c:v>5.259496464414605</c:v>
                </c:pt>
                <c:pt idx="7">
                  <c:v>4.506456128479899</c:v>
                </c:pt>
                <c:pt idx="8">
                  <c:v>3.942194515321957</c:v>
                </c:pt>
                <c:pt idx="9">
                  <c:v>3.503591793531144</c:v>
                </c:pt>
                <c:pt idx="10">
                  <c:v>3.152858804046428</c:v>
                </c:pt>
                <c:pt idx="11">
                  <c:v>2.5218284553489743</c:v>
                </c:pt>
                <c:pt idx="12">
                  <c:v>2.1013162787957405</c:v>
                </c:pt>
                <c:pt idx="13">
                  <c:v>1.9213729880411736</c:v>
                </c:pt>
              </c:numCache>
            </c:numRef>
          </c:yVal>
          <c:smooth val="1"/>
        </c:ser>
        <c:ser>
          <c:idx val="2"/>
          <c:order val="1"/>
          <c:tx>
            <c:strRef>
              <c:f>'d.tilt'!$J$27</c:f>
              <c:strCache>
                <c:ptCount val="1"/>
                <c:pt idx="0">
                  <c:v>80mm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'd.tilt'!$B$37:$B$47</c:f>
              <c:numCache>
                <c:ptCount val="11"/>
                <c:pt idx="0">
                  <c:v>0.41</c:v>
                </c:pt>
                <c:pt idx="1">
                  <c:v>0.45</c:v>
                </c:pt>
                <c:pt idx="2">
                  <c:v>0.48</c:v>
                </c:pt>
                <c:pt idx="3">
                  <c:v>0.6</c:v>
                </c:pt>
                <c:pt idx="4">
                  <c:v>0.7</c:v>
                </c:pt>
                <c:pt idx="5">
                  <c:v>0.8</c:v>
                </c:pt>
                <c:pt idx="6">
                  <c:v>0.9</c:v>
                </c:pt>
                <c:pt idx="7">
                  <c:v>1</c:v>
                </c:pt>
                <c:pt idx="8">
                  <c:v>1.25</c:v>
                </c:pt>
                <c:pt idx="9">
                  <c:v>1.5</c:v>
                </c:pt>
                <c:pt idx="10">
                  <c:v>1.6404199475065</c:v>
                </c:pt>
              </c:numCache>
            </c:numRef>
          </c:xVal>
          <c:yVal>
            <c:numRef>
              <c:f>'d.tilt'!$J$37:$J$47</c:f>
              <c:numCache>
                <c:ptCount val="11"/>
                <c:pt idx="0">
                  <c:v>11.25184772927596</c:v>
                </c:pt>
                <c:pt idx="1">
                  <c:v>10.240348321186225</c:v>
                </c:pt>
                <c:pt idx="2">
                  <c:v>9.594068226860463</c:v>
                </c:pt>
                <c:pt idx="3">
                  <c:v>7.662255660766065</c:v>
                </c:pt>
                <c:pt idx="4">
                  <c:v>6.562427868634154</c:v>
                </c:pt>
                <c:pt idx="5">
                  <c:v>5.739170477266787</c:v>
                </c:pt>
                <c:pt idx="6">
                  <c:v>5.099688914217338</c:v>
                </c:pt>
                <c:pt idx="7">
                  <c:v>4.588565735785835</c:v>
                </c:pt>
                <c:pt idx="8">
                  <c:v>3.669437804987977</c:v>
                </c:pt>
                <c:pt idx="9">
                  <c:v>3.057225428459291</c:v>
                </c:pt>
                <c:pt idx="10">
                  <c:v>2.7953093451964093</c:v>
                </c:pt>
              </c:numCache>
            </c:numRef>
          </c:yVal>
          <c:smooth val="1"/>
        </c:ser>
        <c:ser>
          <c:idx val="3"/>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'd.tilt'!$B$33:$B$47</c:f>
              <c:numCache>
                <c:ptCount val="15"/>
                <c:pt idx="0">
                  <c:v>0.17</c:v>
                </c:pt>
                <c:pt idx="1">
                  <c:v>0.21</c:v>
                </c:pt>
                <c:pt idx="2">
                  <c:v>0.29</c:v>
                </c:pt>
                <c:pt idx="3">
                  <c:v>0.38</c:v>
                </c:pt>
                <c:pt idx="4">
                  <c:v>0.41</c:v>
                </c:pt>
                <c:pt idx="5">
                  <c:v>0.45</c:v>
                </c:pt>
                <c:pt idx="6">
                  <c:v>0.48</c:v>
                </c:pt>
                <c:pt idx="7">
                  <c:v>0.6</c:v>
                </c:pt>
                <c:pt idx="8">
                  <c:v>0.7</c:v>
                </c:pt>
                <c:pt idx="9">
                  <c:v>0.8</c:v>
                </c:pt>
                <c:pt idx="10">
                  <c:v>0.9</c:v>
                </c:pt>
                <c:pt idx="11">
                  <c:v>1</c:v>
                </c:pt>
                <c:pt idx="12">
                  <c:v>1.25</c:v>
                </c:pt>
                <c:pt idx="13">
                  <c:v>1.5</c:v>
                </c:pt>
                <c:pt idx="14">
                  <c:v>1.6404199475065</c:v>
                </c:pt>
              </c:numCache>
            </c:numRef>
          </c:xVal>
          <c:yVal>
            <c:numRef>
              <c:f>'d.tilt'!$M$33:$M$47</c:f>
              <c:numCache>
                <c:ptCount val="15"/>
                <c:pt idx="0">
                  <c:v>44.900872155972706</c:v>
                </c:pt>
                <c:pt idx="1">
                  <c:v>34.84990457904648</c:v>
                </c:pt>
                <c:pt idx="2">
                  <c:v>24.443335427697388</c:v>
                </c:pt>
                <c:pt idx="3">
                  <c:v>18.408480170585847</c:v>
                </c:pt>
                <c:pt idx="4">
                  <c:v>17.018647403554972</c:v>
                </c:pt>
                <c:pt idx="5">
                  <c:v>15.466009953420548</c:v>
                </c:pt>
                <c:pt idx="6">
                  <c:v>14.477512185929925</c:v>
                </c:pt>
                <c:pt idx="7">
                  <c:v>11.53695903281549</c:v>
                </c:pt>
                <c:pt idx="8">
                  <c:v>9.870889606139547</c:v>
                </c:pt>
                <c:pt idx="9">
                  <c:v>8.62692655867864</c:v>
                </c:pt>
                <c:pt idx="10">
                  <c:v>7.662255660766063</c:v>
                </c:pt>
                <c:pt idx="11">
                  <c:v>6.89210257934638</c:v>
                </c:pt>
                <c:pt idx="12">
                  <c:v>5.508878671203075</c:v>
                </c:pt>
                <c:pt idx="13">
                  <c:v>4.588565735785835</c:v>
                </c:pt>
                <c:pt idx="14">
                  <c:v>4.1950479852991815</c:v>
                </c:pt>
              </c:numCache>
            </c:numRef>
          </c:yVal>
          <c:smooth val="1"/>
        </c:ser>
        <c:ser>
          <c:idx val="4"/>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'd.tilt'!$B$30:$B$47</c:f>
              <c:numCache>
                <c:ptCount val="18"/>
                <c:pt idx="0">
                  <c:v>0.08</c:v>
                </c:pt>
                <c:pt idx="1">
                  <c:v>0.11</c:v>
                </c:pt>
                <c:pt idx="2">
                  <c:v>0.145</c:v>
                </c:pt>
                <c:pt idx="3">
                  <c:v>0.17</c:v>
                </c:pt>
                <c:pt idx="4">
                  <c:v>0.21</c:v>
                </c:pt>
                <c:pt idx="5">
                  <c:v>0.29</c:v>
                </c:pt>
                <c:pt idx="6">
                  <c:v>0.38</c:v>
                </c:pt>
                <c:pt idx="7">
                  <c:v>0.41</c:v>
                </c:pt>
                <c:pt idx="8">
                  <c:v>0.45</c:v>
                </c:pt>
                <c:pt idx="9">
                  <c:v>0.48</c:v>
                </c:pt>
                <c:pt idx="10">
                  <c:v>0.6</c:v>
                </c:pt>
                <c:pt idx="11">
                  <c:v>0.7</c:v>
                </c:pt>
                <c:pt idx="12">
                  <c:v>0.8</c:v>
                </c:pt>
                <c:pt idx="13">
                  <c:v>0.9</c:v>
                </c:pt>
                <c:pt idx="14">
                  <c:v>1</c:v>
                </c:pt>
                <c:pt idx="15">
                  <c:v>1.25</c:v>
                </c:pt>
                <c:pt idx="16">
                  <c:v>1.5</c:v>
                </c:pt>
                <c:pt idx="17">
                  <c:v>1.6404199475065</c:v>
                </c:pt>
              </c:numCache>
            </c:numRef>
          </c:xVal>
          <c:yVal>
            <c:numRef>
              <c:f>'d.tilt'!$G$30:$G$47</c:f>
              <c:numCache>
                <c:ptCount val="18"/>
                <c:pt idx="0">
                  <c:v>25.944479772370006</c:v>
                </c:pt>
                <c:pt idx="1">
                  <c:v>18.553004535020655</c:v>
                </c:pt>
                <c:pt idx="2">
                  <c:v>13.967962674651124</c:v>
                </c:pt>
                <c:pt idx="3">
                  <c:v>11.881156021010703</c:v>
                </c:pt>
                <c:pt idx="4">
                  <c:v>9.594068226860463</c:v>
                </c:pt>
                <c:pt idx="5">
                  <c:v>6.931906197584863</c:v>
                </c:pt>
                <c:pt idx="6">
                  <c:v>5.2847329545345465</c:v>
                </c:pt>
                <c:pt idx="7">
                  <c:v>4.897063207722771</c:v>
                </c:pt>
                <c:pt idx="8">
                  <c:v>4.460843697873995</c:v>
                </c:pt>
                <c:pt idx="9">
                  <c:v>4.181528273111476</c:v>
                </c:pt>
                <c:pt idx="10">
                  <c:v>3.344152204455658</c:v>
                </c:pt>
                <c:pt idx="11">
                  <c:v>2.8659839825988622</c:v>
                </c:pt>
                <c:pt idx="12">
                  <c:v>2.50749070358723</c:v>
                </c:pt>
                <c:pt idx="13">
                  <c:v>2.2287312128604633</c:v>
                </c:pt>
                <c:pt idx="14">
                  <c:v>2.0057619349098257</c:v>
                </c:pt>
                <c:pt idx="15">
                  <c:v>1.6044915265155906</c:v>
                </c:pt>
                <c:pt idx="16">
                  <c:v>1.3370228631372587</c:v>
                </c:pt>
                <c:pt idx="17">
                  <c:v>1.2225555199426157</c:v>
                </c:pt>
              </c:numCache>
            </c:numRef>
          </c:yVal>
          <c:smooth val="1"/>
        </c:ser>
        <c:ser>
          <c:idx val="5"/>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'd.tilt'!$B$42:$B$47</c:f>
              <c:numCache>
                <c:ptCount val="6"/>
                <c:pt idx="0">
                  <c:v>0.8</c:v>
                </c:pt>
                <c:pt idx="1">
                  <c:v>0.9</c:v>
                </c:pt>
                <c:pt idx="2">
                  <c:v>1</c:v>
                </c:pt>
                <c:pt idx="3">
                  <c:v>1.25</c:v>
                </c:pt>
                <c:pt idx="4">
                  <c:v>1.5</c:v>
                </c:pt>
                <c:pt idx="5">
                  <c:v>1.6404199475065</c:v>
                </c:pt>
              </c:numCache>
            </c:numRef>
          </c:xVal>
          <c:yVal>
            <c:numRef>
              <c:f>'d.tilt'!$N$42:$N$47</c:f>
              <c:numCache>
                <c:ptCount val="6"/>
                <c:pt idx="0">
                  <c:v>10.806922874860343</c:v>
                </c:pt>
                <c:pt idx="1">
                  <c:v>9.594068226860463</c:v>
                </c:pt>
                <c:pt idx="2">
                  <c:v>8.62692655867864</c:v>
                </c:pt>
                <c:pt idx="3">
                  <c:v>6.89210257934638</c:v>
                </c:pt>
                <c:pt idx="4">
                  <c:v>5.739170477266787</c:v>
                </c:pt>
                <c:pt idx="5">
                  <c:v>5.246454647672756</c:v>
                </c:pt>
              </c:numCache>
            </c:numRef>
          </c:yVal>
          <c:smooth val="1"/>
        </c:ser>
        <c:ser>
          <c:idx val="0"/>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'd.tilt'!$B$44:$B$47</c:f>
              <c:numCache>
                <c:ptCount val="4"/>
                <c:pt idx="0">
                  <c:v>1</c:v>
                </c:pt>
                <c:pt idx="1">
                  <c:v>1.25</c:v>
                </c:pt>
                <c:pt idx="2">
                  <c:v>1.5</c:v>
                </c:pt>
                <c:pt idx="3">
                  <c:v>1.6404199475065</c:v>
                </c:pt>
              </c:numCache>
            </c:numRef>
          </c:xVal>
          <c:yVal>
            <c:numRef>
              <c:f>'d.tilt'!$P$44:$P$47</c:f>
              <c:numCache>
                <c:ptCount val="4"/>
                <c:pt idx="0">
                  <c:v>11.53695903281549</c:v>
                </c:pt>
                <c:pt idx="1">
                  <c:v>9.2068962213459</c:v>
                </c:pt>
                <c:pt idx="2">
                  <c:v>7.662255660766065</c:v>
                </c:pt>
                <c:pt idx="3">
                  <c:v>7.002924214839171</c:v>
                </c:pt>
              </c:numCache>
            </c:numRef>
          </c:yVal>
          <c:smooth val="1"/>
        </c:ser>
        <c:axId val="3427855"/>
        <c:axId val="32298932"/>
      </c:scatterChart>
      <c:valAx>
        <c:axId val="3427855"/>
        <c:scaling>
          <c:orientation val="minMax"/>
          <c:max val="2"/>
        </c:scaling>
        <c:axPos val="b"/>
        <c:title>
          <c:tx>
            <c:rich>
              <a:bodyPr vert="horz" rot="0" anchor="ctr"/>
              <a:lstStyle/>
              <a:p>
                <a:pPr algn="ctr">
                  <a:defRPr/>
                </a:pPr>
                <a:r>
                  <a:rPr lang="en-US" cap="none" sz="1100" b="0" i="0" u="none" baseline="0">
                    <a:latin typeface="Arial"/>
                    <a:ea typeface="Arial"/>
                    <a:cs typeface="Arial"/>
                  </a:rPr>
                  <a:t>Lens Height Above Horizontal Plane (m)</a:t>
                </a:r>
              </a:p>
            </c:rich>
          </c:tx>
          <c:layout>
            <c:manualLayout>
              <c:xMode val="factor"/>
              <c:yMode val="factor"/>
              <c:x val="-0.011"/>
              <c:y val="-0.0065"/>
            </c:manualLayout>
          </c:layout>
          <c:overlay val="0"/>
          <c:spPr>
            <a:noFill/>
            <a:ln>
              <a:noFill/>
            </a:ln>
          </c:spPr>
        </c:title>
        <c:majorGridlines/>
        <c:minorGridlines>
          <c:spPr>
            <a:ln w="12700">
              <a:solidFill>
                <a:srgbClr val="C0C0C0"/>
              </a:solidFill>
            </a:ln>
          </c:spPr>
        </c:minorGridlines>
        <c:delete val="0"/>
        <c:numFmt formatCode="0.0" sourceLinked="0"/>
        <c:majorTickMark val="out"/>
        <c:minorTickMark val="out"/>
        <c:tickLblPos val="nextTo"/>
        <c:txPr>
          <a:bodyPr/>
          <a:lstStyle/>
          <a:p>
            <a:pPr>
              <a:defRPr lang="en-US" cap="none" sz="1100" b="0" i="0" u="none" baseline="0">
                <a:latin typeface="Arial"/>
                <a:ea typeface="Arial"/>
                <a:cs typeface="Arial"/>
              </a:defRPr>
            </a:pPr>
          </a:p>
        </c:txPr>
        <c:crossAx val="32298932"/>
        <c:crosses val="autoZero"/>
        <c:crossBetween val="midCat"/>
        <c:dispUnits/>
        <c:majorUnit val="0.5"/>
        <c:minorUnit val="0.1"/>
      </c:valAx>
      <c:valAx>
        <c:axId val="32298932"/>
        <c:scaling>
          <c:orientation val="minMax"/>
          <c:max val="10"/>
        </c:scaling>
        <c:axPos val="l"/>
        <c:majorGridlines>
          <c:spPr>
            <a:ln w="12700">
              <a:solidFill/>
            </a:ln>
          </c:spPr>
        </c:majorGridlines>
        <c:minorGridlines>
          <c:spPr>
            <a:ln w="12700">
              <a:solidFill>
                <a:srgbClr val="C0C0C0"/>
              </a:solidFill>
            </a:ln>
          </c:spPr>
        </c:minorGridlines>
        <c:delete val="0"/>
        <c:numFmt formatCode="General" sourceLinked="1"/>
        <c:majorTickMark val="out"/>
        <c:minorTickMark val="out"/>
        <c:tickLblPos val="nextTo"/>
        <c:txPr>
          <a:bodyPr/>
          <a:lstStyle/>
          <a:p>
            <a:pPr>
              <a:defRPr lang="en-US" cap="none" sz="1100" b="0" i="0" u="none" baseline="0">
                <a:latin typeface="Arial"/>
                <a:ea typeface="Arial"/>
                <a:cs typeface="Arial"/>
              </a:defRPr>
            </a:pPr>
          </a:p>
        </c:txPr>
        <c:crossAx val="3427855"/>
        <c:crosses val="autoZero"/>
        <c:crossBetween val="midCat"/>
        <c:dispUnits/>
        <c:majorUnit val="1"/>
        <c:minorUnit val="0.5"/>
      </c:valAx>
      <c:spPr>
        <a:noFill/>
        <a:ln w="12700">
          <a:solidFill>
            <a:srgbClr val="000000"/>
          </a:solid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Tilt for Horizontal Plane in Focus</a:t>
            </a:r>
          </a:p>
        </c:rich>
      </c:tx>
      <c:layout>
        <c:manualLayout>
          <c:xMode val="factor"/>
          <c:yMode val="factor"/>
          <c:x val="0.071"/>
          <c:y val="-0.01825"/>
        </c:manualLayout>
      </c:layout>
      <c:spPr>
        <a:noFill/>
        <a:ln>
          <a:noFill/>
        </a:ln>
      </c:spPr>
    </c:title>
    <c:plotArea>
      <c:layout>
        <c:manualLayout>
          <c:xMode val="edge"/>
          <c:yMode val="edge"/>
          <c:x val="0.08125"/>
          <c:y val="0.05775"/>
          <c:w val="0.91875"/>
          <c:h val="0.8755"/>
        </c:manualLayout>
      </c:layout>
      <c:scatterChart>
        <c:scatterStyle val="line"/>
        <c:varyColors val="0"/>
        <c:ser>
          <c:idx val="1"/>
          <c:order val="0"/>
          <c:tx>
            <c:strRef>
              <c:f>'d.tilt'!$I$27</c:f>
              <c:strCache>
                <c:ptCount val="1"/>
                <c:pt idx="0">
                  <c:v>55mm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'd.tilt'!$B$34:$B$47</c:f>
              <c:numCache>
                <c:ptCount val="14"/>
                <c:pt idx="0">
                  <c:v>0.21</c:v>
                </c:pt>
                <c:pt idx="1">
                  <c:v>0.29</c:v>
                </c:pt>
                <c:pt idx="2">
                  <c:v>0.38</c:v>
                </c:pt>
                <c:pt idx="3">
                  <c:v>0.41</c:v>
                </c:pt>
                <c:pt idx="4">
                  <c:v>0.45</c:v>
                </c:pt>
                <c:pt idx="5">
                  <c:v>0.48</c:v>
                </c:pt>
                <c:pt idx="6">
                  <c:v>0.6</c:v>
                </c:pt>
                <c:pt idx="7">
                  <c:v>0.7</c:v>
                </c:pt>
                <c:pt idx="8">
                  <c:v>0.8</c:v>
                </c:pt>
                <c:pt idx="9">
                  <c:v>0.9</c:v>
                </c:pt>
                <c:pt idx="10">
                  <c:v>1</c:v>
                </c:pt>
                <c:pt idx="11">
                  <c:v>1.25</c:v>
                </c:pt>
                <c:pt idx="12">
                  <c:v>1.5</c:v>
                </c:pt>
                <c:pt idx="13">
                  <c:v>1.6404199475065</c:v>
                </c:pt>
              </c:numCache>
            </c:numRef>
          </c:xVal>
          <c:yVal>
            <c:numRef>
              <c:f>'d.tilt'!$I$34:$I$47</c:f>
              <c:numCache>
                <c:ptCount val="14"/>
                <c:pt idx="0">
                  <c:v>15.18311404361319</c:v>
                </c:pt>
                <c:pt idx="1">
                  <c:v>10.932661144811437</c:v>
                </c:pt>
                <c:pt idx="2">
                  <c:v>8.322040599176994</c:v>
                </c:pt>
                <c:pt idx="3">
                  <c:v>7.709259860055116</c:v>
                </c:pt>
                <c:pt idx="4">
                  <c:v>7.020370749121083</c:v>
                </c:pt>
                <c:pt idx="5">
                  <c:v>6.5795929449776285</c:v>
                </c:pt>
                <c:pt idx="6">
                  <c:v>5.259496464414605</c:v>
                </c:pt>
                <c:pt idx="7">
                  <c:v>4.506456128479899</c:v>
                </c:pt>
                <c:pt idx="8">
                  <c:v>3.942194515321957</c:v>
                </c:pt>
                <c:pt idx="9">
                  <c:v>3.503591793531144</c:v>
                </c:pt>
                <c:pt idx="10">
                  <c:v>3.152858804046428</c:v>
                </c:pt>
                <c:pt idx="11">
                  <c:v>2.5218284553489743</c:v>
                </c:pt>
                <c:pt idx="12">
                  <c:v>2.1013162787957405</c:v>
                </c:pt>
                <c:pt idx="13">
                  <c:v>1.9213729880411736</c:v>
                </c:pt>
              </c:numCache>
            </c:numRef>
          </c:yVal>
          <c:smooth val="1"/>
        </c:ser>
        <c:ser>
          <c:idx val="2"/>
          <c:order val="1"/>
          <c:tx>
            <c:strRef>
              <c:f>'d.tilt'!$J$27</c:f>
              <c:strCache>
                <c:ptCount val="1"/>
                <c:pt idx="0">
                  <c:v>80mm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'd.tilt'!$B$37:$B$47</c:f>
              <c:numCache>
                <c:ptCount val="11"/>
                <c:pt idx="0">
                  <c:v>0.41</c:v>
                </c:pt>
                <c:pt idx="1">
                  <c:v>0.45</c:v>
                </c:pt>
                <c:pt idx="2">
                  <c:v>0.48</c:v>
                </c:pt>
                <c:pt idx="3">
                  <c:v>0.6</c:v>
                </c:pt>
                <c:pt idx="4">
                  <c:v>0.7</c:v>
                </c:pt>
                <c:pt idx="5">
                  <c:v>0.8</c:v>
                </c:pt>
                <c:pt idx="6">
                  <c:v>0.9</c:v>
                </c:pt>
                <c:pt idx="7">
                  <c:v>1</c:v>
                </c:pt>
                <c:pt idx="8">
                  <c:v>1.25</c:v>
                </c:pt>
                <c:pt idx="9">
                  <c:v>1.5</c:v>
                </c:pt>
                <c:pt idx="10">
                  <c:v>1.6404199475065</c:v>
                </c:pt>
              </c:numCache>
            </c:numRef>
          </c:xVal>
          <c:yVal>
            <c:numRef>
              <c:f>'d.tilt'!$J$37:$J$47</c:f>
              <c:numCache>
                <c:ptCount val="11"/>
                <c:pt idx="0">
                  <c:v>11.25184772927596</c:v>
                </c:pt>
                <c:pt idx="1">
                  <c:v>10.240348321186225</c:v>
                </c:pt>
                <c:pt idx="2">
                  <c:v>9.594068226860463</c:v>
                </c:pt>
                <c:pt idx="3">
                  <c:v>7.662255660766065</c:v>
                </c:pt>
                <c:pt idx="4">
                  <c:v>6.562427868634154</c:v>
                </c:pt>
                <c:pt idx="5">
                  <c:v>5.739170477266787</c:v>
                </c:pt>
                <c:pt idx="6">
                  <c:v>5.099688914217338</c:v>
                </c:pt>
                <c:pt idx="7">
                  <c:v>4.588565735785835</c:v>
                </c:pt>
                <c:pt idx="8">
                  <c:v>3.669437804987977</c:v>
                </c:pt>
                <c:pt idx="9">
                  <c:v>3.057225428459291</c:v>
                </c:pt>
                <c:pt idx="10">
                  <c:v>2.7953093451964093</c:v>
                </c:pt>
              </c:numCache>
            </c:numRef>
          </c:yVal>
          <c:smooth val="1"/>
        </c:ser>
        <c:ser>
          <c:idx val="3"/>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'd.tilt'!$B$33:$B$47</c:f>
              <c:numCache>
                <c:ptCount val="15"/>
                <c:pt idx="0">
                  <c:v>0.17</c:v>
                </c:pt>
                <c:pt idx="1">
                  <c:v>0.21</c:v>
                </c:pt>
                <c:pt idx="2">
                  <c:v>0.29</c:v>
                </c:pt>
                <c:pt idx="3">
                  <c:v>0.38</c:v>
                </c:pt>
                <c:pt idx="4">
                  <c:v>0.41</c:v>
                </c:pt>
                <c:pt idx="5">
                  <c:v>0.45</c:v>
                </c:pt>
                <c:pt idx="6">
                  <c:v>0.48</c:v>
                </c:pt>
                <c:pt idx="7">
                  <c:v>0.6</c:v>
                </c:pt>
                <c:pt idx="8">
                  <c:v>0.7</c:v>
                </c:pt>
                <c:pt idx="9">
                  <c:v>0.8</c:v>
                </c:pt>
                <c:pt idx="10">
                  <c:v>0.9</c:v>
                </c:pt>
                <c:pt idx="11">
                  <c:v>1</c:v>
                </c:pt>
                <c:pt idx="12">
                  <c:v>1.25</c:v>
                </c:pt>
                <c:pt idx="13">
                  <c:v>1.5</c:v>
                </c:pt>
                <c:pt idx="14">
                  <c:v>1.6404199475065</c:v>
                </c:pt>
              </c:numCache>
            </c:numRef>
          </c:xVal>
          <c:yVal>
            <c:numRef>
              <c:f>'d.tilt'!$M$33:$M$47</c:f>
              <c:numCache>
                <c:ptCount val="15"/>
                <c:pt idx="0">
                  <c:v>44.900872155972706</c:v>
                </c:pt>
                <c:pt idx="1">
                  <c:v>34.84990457904648</c:v>
                </c:pt>
                <c:pt idx="2">
                  <c:v>24.443335427697388</c:v>
                </c:pt>
                <c:pt idx="3">
                  <c:v>18.408480170585847</c:v>
                </c:pt>
                <c:pt idx="4">
                  <c:v>17.018647403554972</c:v>
                </c:pt>
                <c:pt idx="5">
                  <c:v>15.466009953420548</c:v>
                </c:pt>
                <c:pt idx="6">
                  <c:v>14.477512185929925</c:v>
                </c:pt>
                <c:pt idx="7">
                  <c:v>11.53695903281549</c:v>
                </c:pt>
                <c:pt idx="8">
                  <c:v>9.870889606139547</c:v>
                </c:pt>
                <c:pt idx="9">
                  <c:v>8.62692655867864</c:v>
                </c:pt>
                <c:pt idx="10">
                  <c:v>7.662255660766063</c:v>
                </c:pt>
                <c:pt idx="11">
                  <c:v>6.89210257934638</c:v>
                </c:pt>
                <c:pt idx="12">
                  <c:v>5.508878671203075</c:v>
                </c:pt>
                <c:pt idx="13">
                  <c:v>4.588565735785835</c:v>
                </c:pt>
                <c:pt idx="14">
                  <c:v>4.1950479852991815</c:v>
                </c:pt>
              </c:numCache>
            </c:numRef>
          </c:yVal>
          <c:smooth val="1"/>
        </c:ser>
        <c:ser>
          <c:idx val="4"/>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'd.tilt'!$B$30:$B$47</c:f>
              <c:numCache>
                <c:ptCount val="18"/>
                <c:pt idx="0">
                  <c:v>0.08</c:v>
                </c:pt>
                <c:pt idx="1">
                  <c:v>0.11</c:v>
                </c:pt>
                <c:pt idx="2">
                  <c:v>0.145</c:v>
                </c:pt>
                <c:pt idx="3">
                  <c:v>0.17</c:v>
                </c:pt>
                <c:pt idx="4">
                  <c:v>0.21</c:v>
                </c:pt>
                <c:pt idx="5">
                  <c:v>0.29</c:v>
                </c:pt>
                <c:pt idx="6">
                  <c:v>0.38</c:v>
                </c:pt>
                <c:pt idx="7">
                  <c:v>0.41</c:v>
                </c:pt>
                <c:pt idx="8">
                  <c:v>0.45</c:v>
                </c:pt>
                <c:pt idx="9">
                  <c:v>0.48</c:v>
                </c:pt>
                <c:pt idx="10">
                  <c:v>0.6</c:v>
                </c:pt>
                <c:pt idx="11">
                  <c:v>0.7</c:v>
                </c:pt>
                <c:pt idx="12">
                  <c:v>0.8</c:v>
                </c:pt>
                <c:pt idx="13">
                  <c:v>0.9</c:v>
                </c:pt>
                <c:pt idx="14">
                  <c:v>1</c:v>
                </c:pt>
                <c:pt idx="15">
                  <c:v>1.25</c:v>
                </c:pt>
                <c:pt idx="16">
                  <c:v>1.5</c:v>
                </c:pt>
                <c:pt idx="17">
                  <c:v>1.6404199475065</c:v>
                </c:pt>
              </c:numCache>
            </c:numRef>
          </c:xVal>
          <c:yVal>
            <c:numRef>
              <c:f>'d.tilt'!$G$30:$G$47</c:f>
              <c:numCache>
                <c:ptCount val="18"/>
                <c:pt idx="0">
                  <c:v>25.944479772370006</c:v>
                </c:pt>
                <c:pt idx="1">
                  <c:v>18.553004535020655</c:v>
                </c:pt>
                <c:pt idx="2">
                  <c:v>13.967962674651124</c:v>
                </c:pt>
                <c:pt idx="3">
                  <c:v>11.881156021010703</c:v>
                </c:pt>
                <c:pt idx="4">
                  <c:v>9.594068226860463</c:v>
                </c:pt>
                <c:pt idx="5">
                  <c:v>6.931906197584863</c:v>
                </c:pt>
                <c:pt idx="6">
                  <c:v>5.2847329545345465</c:v>
                </c:pt>
                <c:pt idx="7">
                  <c:v>4.897063207722771</c:v>
                </c:pt>
                <c:pt idx="8">
                  <c:v>4.460843697873995</c:v>
                </c:pt>
                <c:pt idx="9">
                  <c:v>4.181528273111476</c:v>
                </c:pt>
                <c:pt idx="10">
                  <c:v>3.344152204455658</c:v>
                </c:pt>
                <c:pt idx="11">
                  <c:v>2.8659839825988622</c:v>
                </c:pt>
                <c:pt idx="12">
                  <c:v>2.50749070358723</c:v>
                </c:pt>
                <c:pt idx="13">
                  <c:v>2.2287312128604633</c:v>
                </c:pt>
                <c:pt idx="14">
                  <c:v>2.0057619349098257</c:v>
                </c:pt>
                <c:pt idx="15">
                  <c:v>1.6044915265155906</c:v>
                </c:pt>
                <c:pt idx="16">
                  <c:v>1.3370228631372587</c:v>
                </c:pt>
                <c:pt idx="17">
                  <c:v>1.2225555199426157</c:v>
                </c:pt>
              </c:numCache>
            </c:numRef>
          </c:yVal>
          <c:smooth val="1"/>
        </c:ser>
        <c:ser>
          <c:idx val="5"/>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'd.tilt'!$B$42:$B$47</c:f>
              <c:numCache>
                <c:ptCount val="6"/>
                <c:pt idx="0">
                  <c:v>0.8</c:v>
                </c:pt>
                <c:pt idx="1">
                  <c:v>0.9</c:v>
                </c:pt>
                <c:pt idx="2">
                  <c:v>1</c:v>
                </c:pt>
                <c:pt idx="3">
                  <c:v>1.25</c:v>
                </c:pt>
                <c:pt idx="4">
                  <c:v>1.5</c:v>
                </c:pt>
                <c:pt idx="5">
                  <c:v>1.6404199475065</c:v>
                </c:pt>
              </c:numCache>
            </c:numRef>
          </c:xVal>
          <c:yVal>
            <c:numRef>
              <c:f>'d.tilt'!$N$42:$N$47</c:f>
              <c:numCache>
                <c:ptCount val="6"/>
                <c:pt idx="0">
                  <c:v>10.806922874860343</c:v>
                </c:pt>
                <c:pt idx="1">
                  <c:v>9.594068226860463</c:v>
                </c:pt>
                <c:pt idx="2">
                  <c:v>8.62692655867864</c:v>
                </c:pt>
                <c:pt idx="3">
                  <c:v>6.89210257934638</c:v>
                </c:pt>
                <c:pt idx="4">
                  <c:v>5.739170477266787</c:v>
                </c:pt>
                <c:pt idx="5">
                  <c:v>5.246454647672756</c:v>
                </c:pt>
              </c:numCache>
            </c:numRef>
          </c:yVal>
          <c:smooth val="1"/>
        </c:ser>
        <c:ser>
          <c:idx val="0"/>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'd.tilt'!$B$44:$B$47</c:f>
              <c:numCache>
                <c:ptCount val="4"/>
                <c:pt idx="0">
                  <c:v>1</c:v>
                </c:pt>
                <c:pt idx="1">
                  <c:v>1.25</c:v>
                </c:pt>
                <c:pt idx="2">
                  <c:v>1.5</c:v>
                </c:pt>
                <c:pt idx="3">
                  <c:v>1.6404199475065</c:v>
                </c:pt>
              </c:numCache>
            </c:numRef>
          </c:xVal>
          <c:yVal>
            <c:numRef>
              <c:f>'d.tilt'!$P$44:$P$47</c:f>
              <c:numCache>
                <c:ptCount val="4"/>
                <c:pt idx="0">
                  <c:v>11.53695903281549</c:v>
                </c:pt>
                <c:pt idx="1">
                  <c:v>9.2068962213459</c:v>
                </c:pt>
                <c:pt idx="2">
                  <c:v>7.662255660766065</c:v>
                </c:pt>
                <c:pt idx="3">
                  <c:v>7.002924214839171</c:v>
                </c:pt>
              </c:numCache>
            </c:numRef>
          </c:yVal>
          <c:smooth val="1"/>
        </c:ser>
        <c:axId val="64253797"/>
        <c:axId val="51420786"/>
      </c:scatterChart>
      <c:valAx>
        <c:axId val="64253797"/>
        <c:scaling>
          <c:orientation val="minMax"/>
          <c:max val="2"/>
        </c:scaling>
        <c:axPos val="b"/>
        <c:title>
          <c:tx>
            <c:rich>
              <a:bodyPr vert="horz" rot="0" anchor="ctr"/>
              <a:lstStyle/>
              <a:p>
                <a:pPr algn="ctr">
                  <a:defRPr/>
                </a:pPr>
                <a:r>
                  <a:rPr lang="en-US" cap="none" sz="1100" b="0" i="0" u="none" baseline="0">
                    <a:latin typeface="Arial"/>
                    <a:ea typeface="Arial"/>
                    <a:cs typeface="Arial"/>
                  </a:rPr>
                  <a:t>Lens Height Above Horizontal Plane (m)</a:t>
                </a:r>
              </a:p>
            </c:rich>
          </c:tx>
          <c:layout>
            <c:manualLayout>
              <c:xMode val="factor"/>
              <c:yMode val="factor"/>
              <c:x val="-0.011"/>
              <c:y val="-0.0065"/>
            </c:manualLayout>
          </c:layout>
          <c:overlay val="0"/>
          <c:spPr>
            <a:noFill/>
            <a:ln>
              <a:noFill/>
            </a:ln>
          </c:spPr>
        </c:title>
        <c:majorGridlines/>
        <c:minorGridlines>
          <c:spPr>
            <a:ln w="12700">
              <a:solidFill>
                <a:srgbClr val="C0C0C0"/>
              </a:solidFill>
            </a:ln>
          </c:spPr>
        </c:minorGridlines>
        <c:delete val="0"/>
        <c:numFmt formatCode="0.0" sourceLinked="0"/>
        <c:majorTickMark val="out"/>
        <c:minorTickMark val="out"/>
        <c:tickLblPos val="nextTo"/>
        <c:txPr>
          <a:bodyPr/>
          <a:lstStyle/>
          <a:p>
            <a:pPr>
              <a:defRPr lang="en-US" cap="none" sz="1100" b="0" i="0" u="none" baseline="0">
                <a:latin typeface="Arial"/>
                <a:ea typeface="Arial"/>
                <a:cs typeface="Arial"/>
              </a:defRPr>
            </a:pPr>
          </a:p>
        </c:txPr>
        <c:crossAx val="51420786"/>
        <c:crosses val="autoZero"/>
        <c:crossBetween val="midCat"/>
        <c:dispUnits/>
        <c:majorUnit val="0.5"/>
        <c:minorUnit val="0.1"/>
      </c:valAx>
      <c:valAx>
        <c:axId val="51420786"/>
        <c:scaling>
          <c:orientation val="minMax"/>
          <c:max val="10"/>
        </c:scaling>
        <c:axPos val="l"/>
        <c:majorGridlines>
          <c:spPr>
            <a:ln w="12700">
              <a:solidFill/>
            </a:ln>
          </c:spPr>
        </c:majorGridlines>
        <c:minorGridlines>
          <c:spPr>
            <a:ln w="12700">
              <a:solidFill>
                <a:srgbClr val="C0C0C0"/>
              </a:solidFill>
            </a:ln>
          </c:spPr>
        </c:minorGridlines>
        <c:delete val="0"/>
        <c:numFmt formatCode="General" sourceLinked="1"/>
        <c:majorTickMark val="out"/>
        <c:minorTickMark val="out"/>
        <c:tickLblPos val="nextTo"/>
        <c:txPr>
          <a:bodyPr/>
          <a:lstStyle/>
          <a:p>
            <a:pPr>
              <a:defRPr lang="en-US" cap="none" sz="1100" b="0" i="0" u="none" baseline="0">
                <a:latin typeface="Arial"/>
                <a:ea typeface="Arial"/>
                <a:cs typeface="Arial"/>
              </a:defRPr>
            </a:pPr>
          </a:p>
        </c:txPr>
        <c:crossAx val="64253797"/>
        <c:crosses val="autoZero"/>
        <c:crossBetween val="midCat"/>
        <c:dispUnits/>
        <c:majorUnit val="1"/>
        <c:minorUnit val="0.5"/>
      </c:valAx>
      <c:spPr>
        <a:noFill/>
        <a:ln w="12700">
          <a:solidFill>
            <a:srgbClr val="000000"/>
          </a:solid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2</xdr:row>
      <xdr:rowOff>142875</xdr:rowOff>
    </xdr:from>
    <xdr:to>
      <xdr:col>10</xdr:col>
      <xdr:colOff>361950</xdr:colOff>
      <xdr:row>39</xdr:row>
      <xdr:rowOff>142875</xdr:rowOff>
    </xdr:to>
    <xdr:graphicFrame>
      <xdr:nvGraphicFramePr>
        <xdr:cNvPr id="1" name="Chart 1"/>
        <xdr:cNvGraphicFramePr/>
      </xdr:nvGraphicFramePr>
      <xdr:xfrm>
        <a:off x="66675" y="466725"/>
        <a:ext cx="5114925" cy="59912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152400</xdr:colOff>
      <xdr:row>17</xdr:row>
      <xdr:rowOff>76200</xdr:rowOff>
    </xdr:from>
    <xdr:to>
      <xdr:col>0</xdr:col>
      <xdr:colOff>419100</xdr:colOff>
      <xdr:row>23</xdr:row>
      <xdr:rowOff>142875</xdr:rowOff>
    </xdr:to>
    <xdr:sp>
      <xdr:nvSpPr>
        <xdr:cNvPr id="2" name="TextBox 3"/>
        <xdr:cNvSpPr txBox="1">
          <a:spLocks noChangeArrowheads="1"/>
        </xdr:cNvSpPr>
      </xdr:nvSpPr>
      <xdr:spPr>
        <a:xfrm>
          <a:off x="152400" y="2828925"/>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editAs="absolute">
    <xdr:from>
      <xdr:col>10</xdr:col>
      <xdr:colOff>123825</xdr:colOff>
      <xdr:row>31</xdr:row>
      <xdr:rowOff>66675</xdr:rowOff>
    </xdr:from>
    <xdr:to>
      <xdr:col>11</xdr:col>
      <xdr:colOff>66675</xdr:colOff>
      <xdr:row>32</xdr:row>
      <xdr:rowOff>76200</xdr:rowOff>
    </xdr:to>
    <xdr:sp>
      <xdr:nvSpPr>
        <xdr:cNvPr id="3" name="TextBox 4"/>
        <xdr:cNvSpPr txBox="1">
          <a:spLocks noChangeArrowheads="1"/>
        </xdr:cNvSpPr>
      </xdr:nvSpPr>
      <xdr:spPr>
        <a:xfrm>
          <a:off x="4943475" y="5086350"/>
          <a:ext cx="5524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  50mm</a:t>
          </a:r>
        </a:p>
      </xdr:txBody>
    </xdr:sp>
    <xdr:clientData/>
  </xdr:twoCellAnchor>
  <xdr:twoCellAnchor editAs="absolute">
    <xdr:from>
      <xdr:col>10</xdr:col>
      <xdr:colOff>104775</xdr:colOff>
      <xdr:row>27</xdr:row>
      <xdr:rowOff>123825</xdr:rowOff>
    </xdr:from>
    <xdr:to>
      <xdr:col>11</xdr:col>
      <xdr:colOff>47625</xdr:colOff>
      <xdr:row>28</xdr:row>
      <xdr:rowOff>114300</xdr:rowOff>
    </xdr:to>
    <xdr:sp>
      <xdr:nvSpPr>
        <xdr:cNvPr id="4" name="TextBox 5"/>
        <xdr:cNvSpPr txBox="1">
          <a:spLocks noChangeArrowheads="1"/>
        </xdr:cNvSpPr>
      </xdr:nvSpPr>
      <xdr:spPr>
        <a:xfrm>
          <a:off x="4924425" y="4495800"/>
          <a:ext cx="552450" cy="1524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  100mm</a:t>
          </a:r>
        </a:p>
      </xdr:txBody>
    </xdr:sp>
    <xdr:clientData/>
  </xdr:twoCellAnchor>
  <xdr:twoCellAnchor editAs="absolute">
    <xdr:from>
      <xdr:col>10</xdr:col>
      <xdr:colOff>123825</xdr:colOff>
      <xdr:row>32</xdr:row>
      <xdr:rowOff>95250</xdr:rowOff>
    </xdr:from>
    <xdr:to>
      <xdr:col>11</xdr:col>
      <xdr:colOff>9525</xdr:colOff>
      <xdr:row>33</xdr:row>
      <xdr:rowOff>95250</xdr:rowOff>
    </xdr:to>
    <xdr:sp>
      <xdr:nvSpPr>
        <xdr:cNvPr id="5" name="TextBox 6"/>
        <xdr:cNvSpPr txBox="1">
          <a:spLocks noChangeArrowheads="1"/>
        </xdr:cNvSpPr>
      </xdr:nvSpPr>
      <xdr:spPr>
        <a:xfrm>
          <a:off x="4943475" y="5276850"/>
          <a:ext cx="495300" cy="161925"/>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  35mm</a:t>
          </a:r>
        </a:p>
      </xdr:txBody>
    </xdr:sp>
    <xdr:clientData/>
  </xdr:twoCellAnchor>
  <xdr:twoCellAnchor editAs="absolute">
    <xdr:from>
      <xdr:col>10</xdr:col>
      <xdr:colOff>123825</xdr:colOff>
      <xdr:row>29</xdr:row>
      <xdr:rowOff>47625</xdr:rowOff>
    </xdr:from>
    <xdr:to>
      <xdr:col>11</xdr:col>
      <xdr:colOff>66675</xdr:colOff>
      <xdr:row>30</xdr:row>
      <xdr:rowOff>38100</xdr:rowOff>
    </xdr:to>
    <xdr:sp>
      <xdr:nvSpPr>
        <xdr:cNvPr id="6" name="TextBox 15"/>
        <xdr:cNvSpPr txBox="1">
          <a:spLocks noChangeArrowheads="1"/>
        </xdr:cNvSpPr>
      </xdr:nvSpPr>
      <xdr:spPr>
        <a:xfrm>
          <a:off x="4943475" y="4743450"/>
          <a:ext cx="552450" cy="15240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  80mm</a:t>
          </a:r>
        </a:p>
      </xdr:txBody>
    </xdr:sp>
    <xdr:clientData/>
  </xdr:twoCellAnchor>
  <xdr:twoCellAnchor>
    <xdr:from>
      <xdr:col>1</xdr:col>
      <xdr:colOff>533400</xdr:colOff>
      <xdr:row>2</xdr:row>
      <xdr:rowOff>114300</xdr:rowOff>
    </xdr:from>
    <xdr:to>
      <xdr:col>9</xdr:col>
      <xdr:colOff>9525</xdr:colOff>
      <xdr:row>4</xdr:row>
      <xdr:rowOff>104775</xdr:rowOff>
    </xdr:to>
    <xdr:sp>
      <xdr:nvSpPr>
        <xdr:cNvPr id="7" name="TextBox 18"/>
        <xdr:cNvSpPr txBox="1">
          <a:spLocks noChangeArrowheads="1"/>
        </xdr:cNvSpPr>
      </xdr:nvSpPr>
      <xdr:spPr>
        <a:xfrm>
          <a:off x="1143000" y="438150"/>
          <a:ext cx="3076575" cy="314325"/>
        </a:xfrm>
        <a:prstGeom prst="rect">
          <a:avLst/>
        </a:prstGeom>
        <a:solidFill>
          <a:srgbClr val="FFFFFF"/>
        </a:solidFill>
        <a:ln w="9525" cmpd="sng">
          <a:noFill/>
        </a:ln>
      </xdr:spPr>
      <xdr:txBody>
        <a:bodyPr vertOverflow="clip" wrap="square"/>
        <a:p>
          <a:pPr algn="ctr">
            <a:defRPr/>
          </a:pPr>
          <a:r>
            <a:rPr lang="en-US" cap="none" sz="1400" b="0" i="0" u="none" baseline="0">
              <a:latin typeface="Arial"/>
              <a:ea typeface="Arial"/>
              <a:cs typeface="Arial"/>
            </a:rPr>
            <a:t>Auto Bellows N + Mirex T-S Adapter</a:t>
          </a:r>
        </a:p>
      </xdr:txBody>
    </xdr:sp>
    <xdr:clientData/>
  </xdr:twoCellAnchor>
  <xdr:twoCellAnchor>
    <xdr:from>
      <xdr:col>0</xdr:col>
      <xdr:colOff>561975</xdr:colOff>
      <xdr:row>18</xdr:row>
      <xdr:rowOff>0</xdr:rowOff>
    </xdr:from>
    <xdr:to>
      <xdr:col>10</xdr:col>
      <xdr:colOff>342900</xdr:colOff>
      <xdr:row>18</xdr:row>
      <xdr:rowOff>0</xdr:rowOff>
    </xdr:to>
    <xdr:sp>
      <xdr:nvSpPr>
        <xdr:cNvPr id="8" name="Line 22"/>
        <xdr:cNvSpPr>
          <a:spLocks/>
        </xdr:cNvSpPr>
      </xdr:nvSpPr>
      <xdr:spPr>
        <a:xfrm>
          <a:off x="561975" y="2914650"/>
          <a:ext cx="4600575" cy="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22</xdr:row>
      <xdr:rowOff>142875</xdr:rowOff>
    </xdr:from>
    <xdr:to>
      <xdr:col>1</xdr:col>
      <xdr:colOff>495300</xdr:colOff>
      <xdr:row>29</xdr:row>
      <xdr:rowOff>152400</xdr:rowOff>
    </xdr:to>
    <xdr:sp>
      <xdr:nvSpPr>
        <xdr:cNvPr id="9" name="TextBox 23"/>
        <xdr:cNvSpPr txBox="1">
          <a:spLocks noChangeArrowheads="1"/>
        </xdr:cNvSpPr>
      </xdr:nvSpPr>
      <xdr:spPr>
        <a:xfrm>
          <a:off x="809625" y="3705225"/>
          <a:ext cx="295275" cy="11430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100" b="0" i="0" u="none" baseline="0">
              <a:latin typeface="Arial"/>
              <a:ea typeface="Arial"/>
              <a:cs typeface="Arial"/>
            </a:rPr>
            <a:t>Auto Bellows N</a:t>
          </a:r>
        </a:p>
      </xdr:txBody>
    </xdr:sp>
    <xdr:clientData/>
  </xdr:twoCellAnchor>
  <xdr:twoCellAnchor>
    <xdr:from>
      <xdr:col>1</xdr:col>
      <xdr:colOff>200025</xdr:colOff>
      <xdr:row>9</xdr:row>
      <xdr:rowOff>123825</xdr:rowOff>
    </xdr:from>
    <xdr:to>
      <xdr:col>1</xdr:col>
      <xdr:colOff>600075</xdr:colOff>
      <xdr:row>16</xdr:row>
      <xdr:rowOff>47625</xdr:rowOff>
    </xdr:to>
    <xdr:sp>
      <xdr:nvSpPr>
        <xdr:cNvPr id="10" name="TextBox 24"/>
        <xdr:cNvSpPr txBox="1">
          <a:spLocks noChangeArrowheads="1"/>
        </xdr:cNvSpPr>
      </xdr:nvSpPr>
      <xdr:spPr>
        <a:xfrm>
          <a:off x="809625" y="1581150"/>
          <a:ext cx="400050" cy="10572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100" b="0" i="0" u="none" baseline="0">
              <a:latin typeface="Arial"/>
              <a:ea typeface="Arial"/>
              <a:cs typeface="Arial"/>
            </a:rPr>
            <a:t>Auto Bellows N + Mirex</a:t>
          </a:r>
        </a:p>
      </xdr:txBody>
    </xdr:sp>
    <xdr:clientData/>
  </xdr:twoCellAnchor>
  <xdr:twoCellAnchor>
    <xdr:from>
      <xdr:col>1</xdr:col>
      <xdr:colOff>352425</xdr:colOff>
      <xdr:row>7</xdr:row>
      <xdr:rowOff>66675</xdr:rowOff>
    </xdr:from>
    <xdr:to>
      <xdr:col>1</xdr:col>
      <xdr:colOff>352425</xdr:colOff>
      <xdr:row>9</xdr:row>
      <xdr:rowOff>133350</xdr:rowOff>
    </xdr:to>
    <xdr:sp>
      <xdr:nvSpPr>
        <xdr:cNvPr id="11" name="Line 25"/>
        <xdr:cNvSpPr>
          <a:spLocks/>
        </xdr:cNvSpPr>
      </xdr:nvSpPr>
      <xdr:spPr>
        <a:xfrm flipH="1" flipV="1">
          <a:off x="962025" y="1200150"/>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16</xdr:row>
      <xdr:rowOff>47625</xdr:rowOff>
    </xdr:from>
    <xdr:to>
      <xdr:col>1</xdr:col>
      <xdr:colOff>352425</xdr:colOff>
      <xdr:row>17</xdr:row>
      <xdr:rowOff>152400</xdr:rowOff>
    </xdr:to>
    <xdr:sp>
      <xdr:nvSpPr>
        <xdr:cNvPr id="12" name="Line 26"/>
        <xdr:cNvSpPr>
          <a:spLocks/>
        </xdr:cNvSpPr>
      </xdr:nvSpPr>
      <xdr:spPr>
        <a:xfrm flipH="1" flipV="1">
          <a:off x="962025" y="2638425"/>
          <a:ext cx="0" cy="2667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18</xdr:row>
      <xdr:rowOff>0</xdr:rowOff>
    </xdr:from>
    <xdr:to>
      <xdr:col>1</xdr:col>
      <xdr:colOff>352425</xdr:colOff>
      <xdr:row>22</xdr:row>
      <xdr:rowOff>123825</xdr:rowOff>
    </xdr:to>
    <xdr:sp>
      <xdr:nvSpPr>
        <xdr:cNvPr id="13" name="Line 27"/>
        <xdr:cNvSpPr>
          <a:spLocks/>
        </xdr:cNvSpPr>
      </xdr:nvSpPr>
      <xdr:spPr>
        <a:xfrm flipH="1" flipV="1">
          <a:off x="962025" y="2914650"/>
          <a:ext cx="0" cy="771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29</xdr:row>
      <xdr:rowOff>152400</xdr:rowOff>
    </xdr:from>
    <xdr:to>
      <xdr:col>1</xdr:col>
      <xdr:colOff>352425</xdr:colOff>
      <xdr:row>35</xdr:row>
      <xdr:rowOff>76200</xdr:rowOff>
    </xdr:to>
    <xdr:sp>
      <xdr:nvSpPr>
        <xdr:cNvPr id="14" name="Line 28"/>
        <xdr:cNvSpPr>
          <a:spLocks/>
        </xdr:cNvSpPr>
      </xdr:nvSpPr>
      <xdr:spPr>
        <a:xfrm flipH="1" flipV="1">
          <a:off x="962025" y="4848225"/>
          <a:ext cx="0" cy="89535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2</xdr:row>
      <xdr:rowOff>142875</xdr:rowOff>
    </xdr:from>
    <xdr:to>
      <xdr:col>10</xdr:col>
      <xdr:colOff>361950</xdr:colOff>
      <xdr:row>39</xdr:row>
      <xdr:rowOff>142875</xdr:rowOff>
    </xdr:to>
    <xdr:graphicFrame>
      <xdr:nvGraphicFramePr>
        <xdr:cNvPr id="1" name="Chart 1"/>
        <xdr:cNvGraphicFramePr/>
      </xdr:nvGraphicFramePr>
      <xdr:xfrm>
        <a:off x="66675" y="466725"/>
        <a:ext cx="5114925" cy="59912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161925</xdr:colOff>
      <xdr:row>13</xdr:row>
      <xdr:rowOff>114300</xdr:rowOff>
    </xdr:from>
    <xdr:to>
      <xdr:col>0</xdr:col>
      <xdr:colOff>428625</xdr:colOff>
      <xdr:row>20</xdr:row>
      <xdr:rowOff>19050</xdr:rowOff>
    </xdr:to>
    <xdr:sp>
      <xdr:nvSpPr>
        <xdr:cNvPr id="2" name="TextBox 2"/>
        <xdr:cNvSpPr txBox="1">
          <a:spLocks noChangeArrowheads="1"/>
        </xdr:cNvSpPr>
      </xdr:nvSpPr>
      <xdr:spPr>
        <a:xfrm>
          <a:off x="161925" y="2219325"/>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editAs="absolute">
    <xdr:from>
      <xdr:col>0</xdr:col>
      <xdr:colOff>161925</xdr:colOff>
      <xdr:row>13</xdr:row>
      <xdr:rowOff>114300</xdr:rowOff>
    </xdr:from>
    <xdr:to>
      <xdr:col>0</xdr:col>
      <xdr:colOff>428625</xdr:colOff>
      <xdr:row>20</xdr:row>
      <xdr:rowOff>19050</xdr:rowOff>
    </xdr:to>
    <xdr:sp>
      <xdr:nvSpPr>
        <xdr:cNvPr id="3" name="TextBox 5"/>
        <xdr:cNvSpPr txBox="1">
          <a:spLocks noChangeArrowheads="1"/>
        </xdr:cNvSpPr>
      </xdr:nvSpPr>
      <xdr:spPr>
        <a:xfrm>
          <a:off x="161925" y="2219325"/>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editAs="absolute">
    <xdr:from>
      <xdr:col>10</xdr:col>
      <xdr:colOff>152400</xdr:colOff>
      <xdr:row>30</xdr:row>
      <xdr:rowOff>142875</xdr:rowOff>
    </xdr:from>
    <xdr:to>
      <xdr:col>11</xdr:col>
      <xdr:colOff>95250</xdr:colOff>
      <xdr:row>31</xdr:row>
      <xdr:rowOff>152400</xdr:rowOff>
    </xdr:to>
    <xdr:sp>
      <xdr:nvSpPr>
        <xdr:cNvPr id="4" name="TextBox 21"/>
        <xdr:cNvSpPr txBox="1">
          <a:spLocks noChangeArrowheads="1"/>
        </xdr:cNvSpPr>
      </xdr:nvSpPr>
      <xdr:spPr>
        <a:xfrm>
          <a:off x="4972050" y="5000625"/>
          <a:ext cx="552450"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55mm</a:t>
          </a:r>
        </a:p>
      </xdr:txBody>
    </xdr:sp>
    <xdr:clientData/>
  </xdr:twoCellAnchor>
  <xdr:twoCellAnchor editAs="absolute">
    <xdr:from>
      <xdr:col>10</xdr:col>
      <xdr:colOff>152400</xdr:colOff>
      <xdr:row>28</xdr:row>
      <xdr:rowOff>114300</xdr:rowOff>
    </xdr:from>
    <xdr:to>
      <xdr:col>11</xdr:col>
      <xdr:colOff>95250</xdr:colOff>
      <xdr:row>29</xdr:row>
      <xdr:rowOff>104775</xdr:rowOff>
    </xdr:to>
    <xdr:sp>
      <xdr:nvSpPr>
        <xdr:cNvPr id="5" name="TextBox 22"/>
        <xdr:cNvSpPr txBox="1">
          <a:spLocks noChangeArrowheads="1"/>
        </xdr:cNvSpPr>
      </xdr:nvSpPr>
      <xdr:spPr>
        <a:xfrm>
          <a:off x="4972050" y="4648200"/>
          <a:ext cx="552450"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80mm</a:t>
          </a:r>
        </a:p>
      </xdr:txBody>
    </xdr:sp>
    <xdr:clientData/>
  </xdr:twoCellAnchor>
  <xdr:twoCellAnchor editAs="absolute">
    <xdr:from>
      <xdr:col>10</xdr:col>
      <xdr:colOff>152400</xdr:colOff>
      <xdr:row>32</xdr:row>
      <xdr:rowOff>47625</xdr:rowOff>
    </xdr:from>
    <xdr:to>
      <xdr:col>11</xdr:col>
      <xdr:colOff>38100</xdr:colOff>
      <xdr:row>33</xdr:row>
      <xdr:rowOff>47625</xdr:rowOff>
    </xdr:to>
    <xdr:sp>
      <xdr:nvSpPr>
        <xdr:cNvPr id="6" name="TextBox 24"/>
        <xdr:cNvSpPr txBox="1">
          <a:spLocks noChangeArrowheads="1"/>
        </xdr:cNvSpPr>
      </xdr:nvSpPr>
      <xdr:spPr>
        <a:xfrm>
          <a:off x="4972050" y="5229225"/>
          <a:ext cx="495300" cy="161925"/>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35mm</a:t>
          </a:r>
        </a:p>
      </xdr:txBody>
    </xdr:sp>
    <xdr:clientData/>
  </xdr:twoCellAnchor>
  <xdr:twoCellAnchor editAs="absolute">
    <xdr:from>
      <xdr:col>8</xdr:col>
      <xdr:colOff>495300</xdr:colOff>
      <xdr:row>35</xdr:row>
      <xdr:rowOff>76200</xdr:rowOff>
    </xdr:from>
    <xdr:to>
      <xdr:col>10</xdr:col>
      <xdr:colOff>28575</xdr:colOff>
      <xdr:row>39</xdr:row>
      <xdr:rowOff>95250</xdr:rowOff>
    </xdr:to>
    <xdr:grpSp>
      <xdr:nvGrpSpPr>
        <xdr:cNvPr id="7" name="Group 30"/>
        <xdr:cNvGrpSpPr>
          <a:grpSpLocks/>
        </xdr:cNvGrpSpPr>
      </xdr:nvGrpSpPr>
      <xdr:grpSpPr>
        <a:xfrm>
          <a:off x="4095750" y="5743575"/>
          <a:ext cx="752475" cy="666750"/>
          <a:chOff x="430" y="459"/>
          <a:chExt cx="59" cy="70"/>
        </a:xfrm>
        <a:solidFill>
          <a:srgbClr val="FFFFFF"/>
        </a:solidFill>
      </xdr:grpSpPr>
      <xdr:sp>
        <xdr:nvSpPr>
          <xdr:cNvPr id="8" name="TextBox 26"/>
          <xdr:cNvSpPr txBox="1">
            <a:spLocks noChangeArrowheads="1"/>
          </xdr:cNvSpPr>
        </xdr:nvSpPr>
        <xdr:spPr>
          <a:xfrm>
            <a:off x="430" y="508"/>
            <a:ext cx="59" cy="21"/>
          </a:xfrm>
          <a:prstGeom prst="rect">
            <a:avLst/>
          </a:prstGeom>
          <a:noFill/>
          <a:ln w="9525" cmpd="sng">
            <a:noFill/>
          </a:ln>
        </xdr:spPr>
        <xdr:txBody>
          <a:bodyPr vertOverflow="clip" wrap="square" lIns="0" tIns="0" rIns="0" bIns="0"/>
          <a:p>
            <a:pPr algn="ctr">
              <a:defRPr/>
            </a:pPr>
            <a:r>
              <a:rPr lang="en-US" cap="none" sz="900" b="1" i="0" u="none" baseline="0">
                <a:latin typeface="Arial"/>
                <a:ea typeface="Arial"/>
                <a:cs typeface="Arial"/>
              </a:rPr>
              <a:t>(on tripod)</a:t>
            </a:r>
          </a:p>
        </xdr:txBody>
      </xdr:sp>
      <xdr:sp>
        <xdr:nvSpPr>
          <xdr:cNvPr id="9" name="Line 27"/>
          <xdr:cNvSpPr>
            <a:spLocks/>
          </xdr:cNvSpPr>
        </xdr:nvSpPr>
        <xdr:spPr>
          <a:xfrm flipH="1" flipV="1">
            <a:off x="439" y="459"/>
            <a:ext cx="0" cy="4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10</xdr:col>
      <xdr:colOff>152400</xdr:colOff>
      <xdr:row>25</xdr:row>
      <xdr:rowOff>66675</xdr:rowOff>
    </xdr:from>
    <xdr:to>
      <xdr:col>11</xdr:col>
      <xdr:colOff>95250</xdr:colOff>
      <xdr:row>26</xdr:row>
      <xdr:rowOff>66675</xdr:rowOff>
    </xdr:to>
    <xdr:sp>
      <xdr:nvSpPr>
        <xdr:cNvPr id="10" name="TextBox 28"/>
        <xdr:cNvSpPr txBox="1">
          <a:spLocks noChangeArrowheads="1"/>
        </xdr:cNvSpPr>
      </xdr:nvSpPr>
      <xdr:spPr>
        <a:xfrm>
          <a:off x="4972050" y="4114800"/>
          <a:ext cx="552450" cy="161925"/>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120mm</a:t>
          </a:r>
        </a:p>
      </xdr:txBody>
    </xdr:sp>
    <xdr:clientData/>
  </xdr:twoCellAnchor>
  <xdr:twoCellAnchor editAs="absolute">
    <xdr:from>
      <xdr:col>10</xdr:col>
      <xdr:colOff>152400</xdr:colOff>
      <xdr:row>33</xdr:row>
      <xdr:rowOff>95250</xdr:rowOff>
    </xdr:from>
    <xdr:to>
      <xdr:col>11</xdr:col>
      <xdr:colOff>38100</xdr:colOff>
      <xdr:row>34</xdr:row>
      <xdr:rowOff>95250</xdr:rowOff>
    </xdr:to>
    <xdr:sp>
      <xdr:nvSpPr>
        <xdr:cNvPr id="11" name="TextBox 29"/>
        <xdr:cNvSpPr txBox="1">
          <a:spLocks noChangeArrowheads="1"/>
        </xdr:cNvSpPr>
      </xdr:nvSpPr>
      <xdr:spPr>
        <a:xfrm>
          <a:off x="4972050" y="5438775"/>
          <a:ext cx="495300" cy="161925"/>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24mm</a:t>
          </a:r>
        </a:p>
      </xdr:txBody>
    </xdr:sp>
    <xdr:clientData/>
  </xdr:twoCellAnchor>
  <xdr:twoCellAnchor>
    <xdr:from>
      <xdr:col>8</xdr:col>
      <xdr:colOff>600075</xdr:colOff>
      <xdr:row>6</xdr:row>
      <xdr:rowOff>133350</xdr:rowOff>
    </xdr:from>
    <xdr:to>
      <xdr:col>8</xdr:col>
      <xdr:colOff>600075</xdr:colOff>
      <xdr:row>35</xdr:row>
      <xdr:rowOff>28575</xdr:rowOff>
    </xdr:to>
    <xdr:sp>
      <xdr:nvSpPr>
        <xdr:cNvPr id="12" name="Line 33"/>
        <xdr:cNvSpPr>
          <a:spLocks/>
        </xdr:cNvSpPr>
      </xdr:nvSpPr>
      <xdr:spPr>
        <a:xfrm flipV="1">
          <a:off x="4200525" y="1104900"/>
          <a:ext cx="0" cy="459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xdr:row>
      <xdr:rowOff>104775</xdr:rowOff>
    </xdr:from>
    <xdr:to>
      <xdr:col>10</xdr:col>
      <xdr:colOff>0</xdr:colOff>
      <xdr:row>4</xdr:row>
      <xdr:rowOff>95250</xdr:rowOff>
    </xdr:to>
    <xdr:sp>
      <xdr:nvSpPr>
        <xdr:cNvPr id="13" name="TextBox 34"/>
        <xdr:cNvSpPr txBox="1">
          <a:spLocks noChangeArrowheads="1"/>
        </xdr:cNvSpPr>
      </xdr:nvSpPr>
      <xdr:spPr>
        <a:xfrm>
          <a:off x="790575" y="428625"/>
          <a:ext cx="4029075" cy="314325"/>
        </a:xfrm>
        <a:prstGeom prst="rect">
          <a:avLst/>
        </a:prstGeom>
        <a:solidFill>
          <a:srgbClr val="FFFFFF"/>
        </a:solidFill>
        <a:ln w="9525" cmpd="sng">
          <a:noFill/>
        </a:ln>
      </xdr:spPr>
      <xdr:txBody>
        <a:bodyPr vertOverflow="clip" wrap="square"/>
        <a:p>
          <a:pPr algn="ctr">
            <a:defRPr/>
          </a:pPr>
          <a:r>
            <a:rPr lang="en-US" cap="none" sz="1400" b="0" i="0" u="none" baseline="0">
              <a:latin typeface="Arial"/>
              <a:ea typeface="Arial"/>
              <a:cs typeface="Arial"/>
            </a:rPr>
            <a:t>Mirex T-S Adapter - Wide to Short Telephoto</a:t>
          </a:r>
        </a:p>
      </xdr:txBody>
    </xdr:sp>
    <xdr:clientData/>
  </xdr:twoCellAnchor>
  <xdr:twoCellAnchor editAs="absolute">
    <xdr:from>
      <xdr:col>10</xdr:col>
      <xdr:colOff>152400</xdr:colOff>
      <xdr:row>22</xdr:row>
      <xdr:rowOff>152400</xdr:rowOff>
    </xdr:from>
    <xdr:to>
      <xdr:col>11</xdr:col>
      <xdr:colOff>95250</xdr:colOff>
      <xdr:row>24</xdr:row>
      <xdr:rowOff>0</xdr:rowOff>
    </xdr:to>
    <xdr:sp>
      <xdr:nvSpPr>
        <xdr:cNvPr id="14" name="TextBox 36"/>
        <xdr:cNvSpPr txBox="1">
          <a:spLocks noChangeArrowheads="1"/>
        </xdr:cNvSpPr>
      </xdr:nvSpPr>
      <xdr:spPr>
        <a:xfrm>
          <a:off x="4972050" y="3714750"/>
          <a:ext cx="552450"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150mm</a:t>
          </a:r>
        </a:p>
      </xdr:txBody>
    </xdr:sp>
    <xdr:clientData/>
  </xdr:twoCellAnchor>
  <xdr:twoCellAnchor editAs="absolute">
    <xdr:from>
      <xdr:col>10</xdr:col>
      <xdr:colOff>152400</xdr:colOff>
      <xdr:row>10</xdr:row>
      <xdr:rowOff>142875</xdr:rowOff>
    </xdr:from>
    <xdr:to>
      <xdr:col>11</xdr:col>
      <xdr:colOff>95250</xdr:colOff>
      <xdr:row>11</xdr:row>
      <xdr:rowOff>152400</xdr:rowOff>
    </xdr:to>
    <xdr:sp>
      <xdr:nvSpPr>
        <xdr:cNvPr id="15" name="TextBox 37"/>
        <xdr:cNvSpPr txBox="1">
          <a:spLocks noChangeArrowheads="1"/>
        </xdr:cNvSpPr>
      </xdr:nvSpPr>
      <xdr:spPr>
        <a:xfrm>
          <a:off x="4972050" y="1762125"/>
          <a:ext cx="552450"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300mm</a:t>
          </a:r>
        </a:p>
      </xdr:txBody>
    </xdr:sp>
    <xdr:clientData/>
  </xdr:twoCellAnchor>
  <xdr:twoCellAnchor editAs="absolute">
    <xdr:from>
      <xdr:col>10</xdr:col>
      <xdr:colOff>152400</xdr:colOff>
      <xdr:row>20</xdr:row>
      <xdr:rowOff>66675</xdr:rowOff>
    </xdr:from>
    <xdr:to>
      <xdr:col>11</xdr:col>
      <xdr:colOff>95250</xdr:colOff>
      <xdr:row>21</xdr:row>
      <xdr:rowOff>76200</xdr:rowOff>
    </xdr:to>
    <xdr:sp>
      <xdr:nvSpPr>
        <xdr:cNvPr id="16" name="TextBox 38"/>
        <xdr:cNvSpPr txBox="1">
          <a:spLocks noChangeArrowheads="1"/>
        </xdr:cNvSpPr>
      </xdr:nvSpPr>
      <xdr:spPr>
        <a:xfrm>
          <a:off x="4972050" y="3305175"/>
          <a:ext cx="552450"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200mm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2</xdr:row>
      <xdr:rowOff>142875</xdr:rowOff>
    </xdr:from>
    <xdr:to>
      <xdr:col>10</xdr:col>
      <xdr:colOff>361950</xdr:colOff>
      <xdr:row>39</xdr:row>
      <xdr:rowOff>142875</xdr:rowOff>
    </xdr:to>
    <xdr:graphicFrame>
      <xdr:nvGraphicFramePr>
        <xdr:cNvPr id="1" name="Chart 1"/>
        <xdr:cNvGraphicFramePr/>
      </xdr:nvGraphicFramePr>
      <xdr:xfrm>
        <a:off x="66675" y="466725"/>
        <a:ext cx="5114925" cy="59912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161925</xdr:colOff>
      <xdr:row>13</xdr:row>
      <xdr:rowOff>114300</xdr:rowOff>
    </xdr:from>
    <xdr:to>
      <xdr:col>0</xdr:col>
      <xdr:colOff>428625</xdr:colOff>
      <xdr:row>20</xdr:row>
      <xdr:rowOff>19050</xdr:rowOff>
    </xdr:to>
    <xdr:sp>
      <xdr:nvSpPr>
        <xdr:cNvPr id="2" name="TextBox 2"/>
        <xdr:cNvSpPr txBox="1">
          <a:spLocks noChangeArrowheads="1"/>
        </xdr:cNvSpPr>
      </xdr:nvSpPr>
      <xdr:spPr>
        <a:xfrm>
          <a:off x="161925" y="2219325"/>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editAs="absolute">
    <xdr:from>
      <xdr:col>0</xdr:col>
      <xdr:colOff>161925</xdr:colOff>
      <xdr:row>13</xdr:row>
      <xdr:rowOff>114300</xdr:rowOff>
    </xdr:from>
    <xdr:to>
      <xdr:col>0</xdr:col>
      <xdr:colOff>428625</xdr:colOff>
      <xdr:row>20</xdr:row>
      <xdr:rowOff>19050</xdr:rowOff>
    </xdr:to>
    <xdr:sp>
      <xdr:nvSpPr>
        <xdr:cNvPr id="3" name="TextBox 3"/>
        <xdr:cNvSpPr txBox="1">
          <a:spLocks noChangeArrowheads="1"/>
        </xdr:cNvSpPr>
      </xdr:nvSpPr>
      <xdr:spPr>
        <a:xfrm>
          <a:off x="161925" y="2219325"/>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xdr:from>
      <xdr:col>8</xdr:col>
      <xdr:colOff>495300</xdr:colOff>
      <xdr:row>35</xdr:row>
      <xdr:rowOff>76200</xdr:rowOff>
    </xdr:from>
    <xdr:to>
      <xdr:col>10</xdr:col>
      <xdr:colOff>28575</xdr:colOff>
      <xdr:row>39</xdr:row>
      <xdr:rowOff>95250</xdr:rowOff>
    </xdr:to>
    <xdr:grpSp>
      <xdr:nvGrpSpPr>
        <xdr:cNvPr id="4" name="Group 38"/>
        <xdr:cNvGrpSpPr>
          <a:grpSpLocks/>
        </xdr:cNvGrpSpPr>
      </xdr:nvGrpSpPr>
      <xdr:grpSpPr>
        <a:xfrm>
          <a:off x="4095750" y="5743575"/>
          <a:ext cx="752475" cy="666750"/>
          <a:chOff x="430" y="603"/>
          <a:chExt cx="79" cy="70"/>
        </a:xfrm>
        <a:solidFill>
          <a:srgbClr val="FFFFFF"/>
        </a:solidFill>
      </xdr:grpSpPr>
      <xdr:sp>
        <xdr:nvSpPr>
          <xdr:cNvPr id="5" name="TextBox 8"/>
          <xdr:cNvSpPr txBox="1">
            <a:spLocks noChangeArrowheads="1"/>
          </xdr:cNvSpPr>
        </xdr:nvSpPr>
        <xdr:spPr>
          <a:xfrm>
            <a:off x="430" y="652"/>
            <a:ext cx="79" cy="21"/>
          </a:xfrm>
          <a:prstGeom prst="rect">
            <a:avLst/>
          </a:prstGeom>
          <a:noFill/>
          <a:ln w="9525" cmpd="sng">
            <a:noFill/>
          </a:ln>
        </xdr:spPr>
        <xdr:txBody>
          <a:bodyPr vertOverflow="clip" wrap="square" lIns="0" tIns="0" rIns="0" bIns="0"/>
          <a:p>
            <a:pPr algn="ctr">
              <a:defRPr/>
            </a:pPr>
            <a:r>
              <a:rPr lang="en-US" cap="none" sz="900" b="1" i="0" u="none" baseline="0">
                <a:latin typeface="Arial"/>
                <a:ea typeface="Arial"/>
                <a:cs typeface="Arial"/>
              </a:rPr>
              <a:t>(on tripod)</a:t>
            </a:r>
          </a:p>
        </xdr:txBody>
      </xdr:sp>
      <xdr:sp>
        <xdr:nvSpPr>
          <xdr:cNvPr id="6" name="Line 9"/>
          <xdr:cNvSpPr>
            <a:spLocks/>
          </xdr:cNvSpPr>
        </xdr:nvSpPr>
        <xdr:spPr>
          <a:xfrm flipH="1" flipV="1">
            <a:off x="442" y="603"/>
            <a:ext cx="0" cy="4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10</xdr:col>
      <xdr:colOff>161925</xdr:colOff>
      <xdr:row>32</xdr:row>
      <xdr:rowOff>28575</xdr:rowOff>
    </xdr:from>
    <xdr:to>
      <xdr:col>11</xdr:col>
      <xdr:colOff>104775</xdr:colOff>
      <xdr:row>33</xdr:row>
      <xdr:rowOff>28575</xdr:rowOff>
    </xdr:to>
    <xdr:sp>
      <xdr:nvSpPr>
        <xdr:cNvPr id="7" name="TextBox 10"/>
        <xdr:cNvSpPr txBox="1">
          <a:spLocks noChangeArrowheads="1"/>
        </xdr:cNvSpPr>
      </xdr:nvSpPr>
      <xdr:spPr>
        <a:xfrm>
          <a:off x="4981575" y="5210175"/>
          <a:ext cx="552450" cy="161925"/>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105mm</a:t>
          </a:r>
        </a:p>
      </xdr:txBody>
    </xdr:sp>
    <xdr:clientData/>
  </xdr:twoCellAnchor>
  <xdr:twoCellAnchor editAs="absolute">
    <xdr:from>
      <xdr:col>10</xdr:col>
      <xdr:colOff>161925</xdr:colOff>
      <xdr:row>30</xdr:row>
      <xdr:rowOff>38100</xdr:rowOff>
    </xdr:from>
    <xdr:to>
      <xdr:col>11</xdr:col>
      <xdr:colOff>104775</xdr:colOff>
      <xdr:row>31</xdr:row>
      <xdr:rowOff>47625</xdr:rowOff>
    </xdr:to>
    <xdr:sp>
      <xdr:nvSpPr>
        <xdr:cNvPr id="8" name="TextBox 13"/>
        <xdr:cNvSpPr txBox="1">
          <a:spLocks noChangeArrowheads="1"/>
        </xdr:cNvSpPr>
      </xdr:nvSpPr>
      <xdr:spPr>
        <a:xfrm>
          <a:off x="4981575" y="4895850"/>
          <a:ext cx="552450"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180mm</a:t>
          </a:r>
        </a:p>
      </xdr:txBody>
    </xdr:sp>
    <xdr:clientData/>
  </xdr:twoCellAnchor>
  <xdr:twoCellAnchor>
    <xdr:from>
      <xdr:col>8</xdr:col>
      <xdr:colOff>600075</xdr:colOff>
      <xdr:row>6</xdr:row>
      <xdr:rowOff>133350</xdr:rowOff>
    </xdr:from>
    <xdr:to>
      <xdr:col>8</xdr:col>
      <xdr:colOff>600075</xdr:colOff>
      <xdr:row>35</xdr:row>
      <xdr:rowOff>28575</xdr:rowOff>
    </xdr:to>
    <xdr:sp>
      <xdr:nvSpPr>
        <xdr:cNvPr id="9" name="Line 14"/>
        <xdr:cNvSpPr>
          <a:spLocks/>
        </xdr:cNvSpPr>
      </xdr:nvSpPr>
      <xdr:spPr>
        <a:xfrm flipV="1">
          <a:off x="4200525" y="1104900"/>
          <a:ext cx="0" cy="459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161925</xdr:colOff>
      <xdr:row>28</xdr:row>
      <xdr:rowOff>66675</xdr:rowOff>
    </xdr:from>
    <xdr:to>
      <xdr:col>11</xdr:col>
      <xdr:colOff>104775</xdr:colOff>
      <xdr:row>29</xdr:row>
      <xdr:rowOff>76200</xdr:rowOff>
    </xdr:to>
    <xdr:sp>
      <xdr:nvSpPr>
        <xdr:cNvPr id="10" name="TextBox 16"/>
        <xdr:cNvSpPr txBox="1">
          <a:spLocks noChangeArrowheads="1"/>
        </xdr:cNvSpPr>
      </xdr:nvSpPr>
      <xdr:spPr>
        <a:xfrm>
          <a:off x="4981575" y="4600575"/>
          <a:ext cx="552450"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  240mm</a:t>
          </a:r>
        </a:p>
      </xdr:txBody>
    </xdr:sp>
    <xdr:clientData/>
  </xdr:twoCellAnchor>
  <xdr:twoCellAnchor>
    <xdr:from>
      <xdr:col>14</xdr:col>
      <xdr:colOff>0</xdr:colOff>
      <xdr:row>2</xdr:row>
      <xdr:rowOff>0</xdr:rowOff>
    </xdr:from>
    <xdr:to>
      <xdr:col>14</xdr:col>
      <xdr:colOff>0</xdr:colOff>
      <xdr:row>3</xdr:row>
      <xdr:rowOff>152400</xdr:rowOff>
    </xdr:to>
    <xdr:sp>
      <xdr:nvSpPr>
        <xdr:cNvPr id="11" name="TextBox 31"/>
        <xdr:cNvSpPr txBox="1">
          <a:spLocks noChangeArrowheads="1"/>
        </xdr:cNvSpPr>
      </xdr:nvSpPr>
      <xdr:spPr>
        <a:xfrm>
          <a:off x="7258050" y="323850"/>
          <a:ext cx="0" cy="314325"/>
        </a:xfrm>
        <a:prstGeom prst="rect">
          <a:avLst/>
        </a:prstGeom>
        <a:solidFill>
          <a:srgbClr val="FFFFFF"/>
        </a:solidFill>
        <a:ln w="9525" cmpd="sng">
          <a:noFill/>
        </a:ln>
      </xdr:spPr>
      <xdr:txBody>
        <a:bodyPr vertOverflow="clip" wrap="square"/>
        <a:p>
          <a:pPr algn="ctr">
            <a:defRPr/>
          </a:pPr>
          <a:r>
            <a:rPr lang="en-US" cap="none" sz="1400" b="0" i="0" u="none" baseline="0">
              <a:latin typeface="Arial"/>
              <a:ea typeface="Arial"/>
              <a:cs typeface="Arial"/>
            </a:rPr>
            <a:t>Mirex T-S Adapter - Telephotos</a:t>
          </a:r>
        </a:p>
      </xdr:txBody>
    </xdr:sp>
    <xdr:clientData/>
  </xdr:twoCellAnchor>
  <xdr:twoCellAnchor>
    <xdr:from>
      <xdr:col>0</xdr:col>
      <xdr:colOff>571500</xdr:colOff>
      <xdr:row>1</xdr:row>
      <xdr:rowOff>114300</xdr:rowOff>
    </xdr:from>
    <xdr:to>
      <xdr:col>10</xdr:col>
      <xdr:colOff>152400</xdr:colOff>
      <xdr:row>3</xdr:row>
      <xdr:rowOff>104775</xdr:rowOff>
    </xdr:to>
    <xdr:sp>
      <xdr:nvSpPr>
        <xdr:cNvPr id="12" name="TextBox 32"/>
        <xdr:cNvSpPr txBox="1">
          <a:spLocks noChangeArrowheads="1"/>
        </xdr:cNvSpPr>
      </xdr:nvSpPr>
      <xdr:spPr>
        <a:xfrm>
          <a:off x="571500" y="276225"/>
          <a:ext cx="4400550" cy="314325"/>
        </a:xfrm>
        <a:prstGeom prst="rect">
          <a:avLst/>
        </a:prstGeom>
        <a:solidFill>
          <a:srgbClr val="FFFFFF"/>
        </a:solidFill>
        <a:ln w="9525" cmpd="sng">
          <a:noFill/>
        </a:ln>
      </xdr:spPr>
      <xdr:txBody>
        <a:bodyPr vertOverflow="clip" wrap="square"/>
        <a:p>
          <a:pPr algn="ctr">
            <a:defRPr/>
          </a:pPr>
          <a:r>
            <a:rPr lang="en-US" cap="none" sz="1400" b="0" i="0" u="none" baseline="0">
              <a:latin typeface="Arial"/>
              <a:ea typeface="Arial"/>
              <a:cs typeface="Arial"/>
            </a:rPr>
            <a:t>LF Lens Tilt: Auto Bellows N + Mirex T-S Adapter</a:t>
          </a:r>
        </a:p>
      </xdr:txBody>
    </xdr:sp>
    <xdr:clientData/>
  </xdr:twoCellAnchor>
  <xdr:twoCellAnchor>
    <xdr:from>
      <xdr:col>0</xdr:col>
      <xdr:colOff>552450</xdr:colOff>
      <xdr:row>17</xdr:row>
      <xdr:rowOff>133350</xdr:rowOff>
    </xdr:from>
    <xdr:to>
      <xdr:col>10</xdr:col>
      <xdr:colOff>333375</xdr:colOff>
      <xdr:row>17</xdr:row>
      <xdr:rowOff>133350</xdr:rowOff>
    </xdr:to>
    <xdr:sp>
      <xdr:nvSpPr>
        <xdr:cNvPr id="13" name="Line 33"/>
        <xdr:cNvSpPr>
          <a:spLocks/>
        </xdr:cNvSpPr>
      </xdr:nvSpPr>
      <xdr:spPr>
        <a:xfrm>
          <a:off x="552450" y="2886075"/>
          <a:ext cx="4600575" cy="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22</xdr:row>
      <xdr:rowOff>114300</xdr:rowOff>
    </xdr:from>
    <xdr:to>
      <xdr:col>1</xdr:col>
      <xdr:colOff>485775</xdr:colOff>
      <xdr:row>29</xdr:row>
      <xdr:rowOff>123825</xdr:rowOff>
    </xdr:to>
    <xdr:sp>
      <xdr:nvSpPr>
        <xdr:cNvPr id="14" name="TextBox 34"/>
        <xdr:cNvSpPr txBox="1">
          <a:spLocks noChangeArrowheads="1"/>
        </xdr:cNvSpPr>
      </xdr:nvSpPr>
      <xdr:spPr>
        <a:xfrm>
          <a:off x="800100" y="3676650"/>
          <a:ext cx="295275" cy="11430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100" b="0" i="0" u="none" baseline="0">
              <a:latin typeface="Arial"/>
              <a:ea typeface="Arial"/>
              <a:cs typeface="Arial"/>
            </a:rPr>
            <a:t>Auto Bellows N</a:t>
          </a:r>
        </a:p>
      </xdr:txBody>
    </xdr:sp>
    <xdr:clientData/>
  </xdr:twoCellAnchor>
  <xdr:twoCellAnchor>
    <xdr:from>
      <xdr:col>1</xdr:col>
      <xdr:colOff>190500</xdr:colOff>
      <xdr:row>9</xdr:row>
      <xdr:rowOff>95250</xdr:rowOff>
    </xdr:from>
    <xdr:to>
      <xdr:col>1</xdr:col>
      <xdr:colOff>590550</xdr:colOff>
      <xdr:row>16</xdr:row>
      <xdr:rowOff>19050</xdr:rowOff>
    </xdr:to>
    <xdr:sp>
      <xdr:nvSpPr>
        <xdr:cNvPr id="15" name="TextBox 36"/>
        <xdr:cNvSpPr txBox="1">
          <a:spLocks noChangeArrowheads="1"/>
        </xdr:cNvSpPr>
      </xdr:nvSpPr>
      <xdr:spPr>
        <a:xfrm>
          <a:off x="800100" y="1552575"/>
          <a:ext cx="400050" cy="10572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100" b="0" i="0" u="none" baseline="0">
              <a:latin typeface="Arial"/>
              <a:ea typeface="Arial"/>
              <a:cs typeface="Arial"/>
            </a:rPr>
            <a:t>Auto Bellows N + Mirex</a:t>
          </a:r>
        </a:p>
      </xdr:txBody>
    </xdr:sp>
    <xdr:clientData/>
  </xdr:twoCellAnchor>
  <xdr:twoCellAnchor>
    <xdr:from>
      <xdr:col>1</xdr:col>
      <xdr:colOff>342900</xdr:colOff>
      <xdr:row>7</xdr:row>
      <xdr:rowOff>38100</xdr:rowOff>
    </xdr:from>
    <xdr:to>
      <xdr:col>1</xdr:col>
      <xdr:colOff>342900</xdr:colOff>
      <xdr:row>9</xdr:row>
      <xdr:rowOff>104775</xdr:rowOff>
    </xdr:to>
    <xdr:sp>
      <xdr:nvSpPr>
        <xdr:cNvPr id="16" name="Line 37"/>
        <xdr:cNvSpPr>
          <a:spLocks/>
        </xdr:cNvSpPr>
      </xdr:nvSpPr>
      <xdr:spPr>
        <a:xfrm flipH="1" flipV="1">
          <a:off x="952500" y="1171575"/>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16</xdr:row>
      <xdr:rowOff>19050</xdr:rowOff>
    </xdr:from>
    <xdr:to>
      <xdr:col>1</xdr:col>
      <xdr:colOff>342900</xdr:colOff>
      <xdr:row>17</xdr:row>
      <xdr:rowOff>123825</xdr:rowOff>
    </xdr:to>
    <xdr:sp>
      <xdr:nvSpPr>
        <xdr:cNvPr id="17" name="Line 39"/>
        <xdr:cNvSpPr>
          <a:spLocks/>
        </xdr:cNvSpPr>
      </xdr:nvSpPr>
      <xdr:spPr>
        <a:xfrm flipH="1" flipV="1">
          <a:off x="952500" y="2609850"/>
          <a:ext cx="0" cy="2667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17</xdr:row>
      <xdr:rowOff>133350</xdr:rowOff>
    </xdr:from>
    <xdr:to>
      <xdr:col>1</xdr:col>
      <xdr:colOff>342900</xdr:colOff>
      <xdr:row>22</xdr:row>
      <xdr:rowOff>95250</xdr:rowOff>
    </xdr:to>
    <xdr:sp>
      <xdr:nvSpPr>
        <xdr:cNvPr id="18" name="Line 40"/>
        <xdr:cNvSpPr>
          <a:spLocks/>
        </xdr:cNvSpPr>
      </xdr:nvSpPr>
      <xdr:spPr>
        <a:xfrm flipH="1" flipV="1">
          <a:off x="952500" y="2886075"/>
          <a:ext cx="0" cy="771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29</xdr:row>
      <xdr:rowOff>123825</xdr:rowOff>
    </xdr:from>
    <xdr:to>
      <xdr:col>1</xdr:col>
      <xdr:colOff>342900</xdr:colOff>
      <xdr:row>35</xdr:row>
      <xdr:rowOff>47625</xdr:rowOff>
    </xdr:to>
    <xdr:sp>
      <xdr:nvSpPr>
        <xdr:cNvPr id="19" name="Line 41"/>
        <xdr:cNvSpPr>
          <a:spLocks/>
        </xdr:cNvSpPr>
      </xdr:nvSpPr>
      <xdr:spPr>
        <a:xfrm flipH="1" flipV="1">
          <a:off x="952500" y="4819650"/>
          <a:ext cx="0" cy="89535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2</xdr:row>
      <xdr:rowOff>152400</xdr:rowOff>
    </xdr:from>
    <xdr:to>
      <xdr:col>10</xdr:col>
      <xdr:colOff>390525</xdr:colOff>
      <xdr:row>32</xdr:row>
      <xdr:rowOff>152400</xdr:rowOff>
    </xdr:to>
    <xdr:graphicFrame>
      <xdr:nvGraphicFramePr>
        <xdr:cNvPr id="1" name="Chart 1"/>
        <xdr:cNvGraphicFramePr/>
      </xdr:nvGraphicFramePr>
      <xdr:xfrm>
        <a:off x="66675" y="476250"/>
        <a:ext cx="5114925" cy="48577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161925</xdr:colOff>
      <xdr:row>13</xdr:row>
      <xdr:rowOff>114300</xdr:rowOff>
    </xdr:from>
    <xdr:to>
      <xdr:col>0</xdr:col>
      <xdr:colOff>428625</xdr:colOff>
      <xdr:row>20</xdr:row>
      <xdr:rowOff>19050</xdr:rowOff>
    </xdr:to>
    <xdr:sp>
      <xdr:nvSpPr>
        <xdr:cNvPr id="2" name="TextBox 2"/>
        <xdr:cNvSpPr txBox="1">
          <a:spLocks noChangeArrowheads="1"/>
        </xdr:cNvSpPr>
      </xdr:nvSpPr>
      <xdr:spPr>
        <a:xfrm>
          <a:off x="161925" y="2219325"/>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editAs="absolute">
    <xdr:from>
      <xdr:col>0</xdr:col>
      <xdr:colOff>161925</xdr:colOff>
      <xdr:row>13</xdr:row>
      <xdr:rowOff>114300</xdr:rowOff>
    </xdr:from>
    <xdr:to>
      <xdr:col>0</xdr:col>
      <xdr:colOff>428625</xdr:colOff>
      <xdr:row>20</xdr:row>
      <xdr:rowOff>19050</xdr:rowOff>
    </xdr:to>
    <xdr:sp>
      <xdr:nvSpPr>
        <xdr:cNvPr id="3" name="TextBox 3"/>
        <xdr:cNvSpPr txBox="1">
          <a:spLocks noChangeArrowheads="1"/>
        </xdr:cNvSpPr>
      </xdr:nvSpPr>
      <xdr:spPr>
        <a:xfrm>
          <a:off x="161925" y="2219325"/>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editAs="absolute">
    <xdr:from>
      <xdr:col>1</xdr:col>
      <xdr:colOff>390525</xdr:colOff>
      <xdr:row>21</xdr:row>
      <xdr:rowOff>95250</xdr:rowOff>
    </xdr:from>
    <xdr:to>
      <xdr:col>2</xdr:col>
      <xdr:colOff>190500</xdr:colOff>
      <xdr:row>22</xdr:row>
      <xdr:rowOff>123825</xdr:rowOff>
    </xdr:to>
    <xdr:sp>
      <xdr:nvSpPr>
        <xdr:cNvPr id="4" name="TextBox 37"/>
        <xdr:cNvSpPr txBox="1">
          <a:spLocks noChangeArrowheads="1"/>
        </xdr:cNvSpPr>
      </xdr:nvSpPr>
      <xdr:spPr>
        <a:xfrm>
          <a:off x="1000125" y="3495675"/>
          <a:ext cx="409575" cy="190500"/>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latin typeface="Arial"/>
              <a:ea typeface="Arial"/>
              <a:cs typeface="Arial"/>
            </a:rPr>
            <a:t>50mm</a:t>
          </a:r>
        </a:p>
      </xdr:txBody>
    </xdr:sp>
    <xdr:clientData/>
  </xdr:twoCellAnchor>
  <xdr:twoCellAnchor editAs="absolute">
    <xdr:from>
      <xdr:col>1</xdr:col>
      <xdr:colOff>361950</xdr:colOff>
      <xdr:row>17</xdr:row>
      <xdr:rowOff>142875</xdr:rowOff>
    </xdr:from>
    <xdr:to>
      <xdr:col>2</xdr:col>
      <xdr:colOff>161925</xdr:colOff>
      <xdr:row>18</xdr:row>
      <xdr:rowOff>142875</xdr:rowOff>
    </xdr:to>
    <xdr:sp>
      <xdr:nvSpPr>
        <xdr:cNvPr id="5" name="TextBox 38"/>
        <xdr:cNvSpPr txBox="1">
          <a:spLocks noChangeArrowheads="1"/>
        </xdr:cNvSpPr>
      </xdr:nvSpPr>
      <xdr:spPr>
        <a:xfrm>
          <a:off x="971550" y="2895600"/>
          <a:ext cx="409575" cy="161925"/>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latin typeface="Arial"/>
              <a:ea typeface="Arial"/>
              <a:cs typeface="Arial"/>
            </a:rPr>
            <a:t>80mm</a:t>
          </a:r>
        </a:p>
      </xdr:txBody>
    </xdr:sp>
    <xdr:clientData/>
  </xdr:twoCellAnchor>
  <xdr:twoCellAnchor editAs="absolute">
    <xdr:from>
      <xdr:col>1</xdr:col>
      <xdr:colOff>381000</xdr:colOff>
      <xdr:row>23</xdr:row>
      <xdr:rowOff>76200</xdr:rowOff>
    </xdr:from>
    <xdr:to>
      <xdr:col>2</xdr:col>
      <xdr:colOff>219075</xdr:colOff>
      <xdr:row>24</xdr:row>
      <xdr:rowOff>85725</xdr:rowOff>
    </xdr:to>
    <xdr:sp>
      <xdr:nvSpPr>
        <xdr:cNvPr id="6" name="TextBox 40"/>
        <xdr:cNvSpPr txBox="1">
          <a:spLocks noChangeArrowheads="1"/>
        </xdr:cNvSpPr>
      </xdr:nvSpPr>
      <xdr:spPr>
        <a:xfrm>
          <a:off x="990600" y="3800475"/>
          <a:ext cx="447675"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latin typeface="Arial"/>
              <a:ea typeface="Arial"/>
              <a:cs typeface="Arial"/>
            </a:rPr>
            <a:t>35mm </a:t>
          </a:r>
        </a:p>
      </xdr:txBody>
    </xdr:sp>
    <xdr:clientData/>
  </xdr:twoCellAnchor>
  <xdr:twoCellAnchor editAs="absolute">
    <xdr:from>
      <xdr:col>1</xdr:col>
      <xdr:colOff>381000</xdr:colOff>
      <xdr:row>13</xdr:row>
      <xdr:rowOff>9525</xdr:rowOff>
    </xdr:from>
    <xdr:to>
      <xdr:col>2</xdr:col>
      <xdr:colOff>219075</xdr:colOff>
      <xdr:row>14</xdr:row>
      <xdr:rowOff>19050</xdr:rowOff>
    </xdr:to>
    <xdr:sp>
      <xdr:nvSpPr>
        <xdr:cNvPr id="7" name="TextBox 42"/>
        <xdr:cNvSpPr txBox="1">
          <a:spLocks noChangeArrowheads="1"/>
        </xdr:cNvSpPr>
      </xdr:nvSpPr>
      <xdr:spPr>
        <a:xfrm>
          <a:off x="990600" y="2114550"/>
          <a:ext cx="447675"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latin typeface="Arial"/>
              <a:ea typeface="Arial"/>
              <a:cs typeface="Arial"/>
            </a:rPr>
            <a:t>120mm </a:t>
          </a:r>
        </a:p>
      </xdr:txBody>
    </xdr:sp>
    <xdr:clientData/>
  </xdr:twoCellAnchor>
  <xdr:twoCellAnchor editAs="absolute">
    <xdr:from>
      <xdr:col>1</xdr:col>
      <xdr:colOff>381000</xdr:colOff>
      <xdr:row>24</xdr:row>
      <xdr:rowOff>152400</xdr:rowOff>
    </xdr:from>
    <xdr:to>
      <xdr:col>2</xdr:col>
      <xdr:colOff>219075</xdr:colOff>
      <xdr:row>26</xdr:row>
      <xdr:rowOff>0</xdr:rowOff>
    </xdr:to>
    <xdr:sp>
      <xdr:nvSpPr>
        <xdr:cNvPr id="8" name="TextBox 43"/>
        <xdr:cNvSpPr txBox="1">
          <a:spLocks noChangeArrowheads="1"/>
        </xdr:cNvSpPr>
      </xdr:nvSpPr>
      <xdr:spPr>
        <a:xfrm>
          <a:off x="990600" y="4038600"/>
          <a:ext cx="447675"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latin typeface="Arial"/>
              <a:ea typeface="Arial"/>
              <a:cs typeface="Arial"/>
            </a:rPr>
            <a:t>24mm </a:t>
          </a:r>
        </a:p>
      </xdr:txBody>
    </xdr:sp>
    <xdr:clientData/>
  </xdr:twoCellAnchor>
  <xdr:twoCellAnchor editAs="absolute">
    <xdr:from>
      <xdr:col>1</xdr:col>
      <xdr:colOff>381000</xdr:colOff>
      <xdr:row>9</xdr:row>
      <xdr:rowOff>38100</xdr:rowOff>
    </xdr:from>
    <xdr:to>
      <xdr:col>2</xdr:col>
      <xdr:colOff>219075</xdr:colOff>
      <xdr:row>10</xdr:row>
      <xdr:rowOff>47625</xdr:rowOff>
    </xdr:to>
    <xdr:sp>
      <xdr:nvSpPr>
        <xdr:cNvPr id="9" name="TextBox 44"/>
        <xdr:cNvSpPr txBox="1">
          <a:spLocks noChangeArrowheads="1"/>
        </xdr:cNvSpPr>
      </xdr:nvSpPr>
      <xdr:spPr>
        <a:xfrm>
          <a:off x="990600" y="1495425"/>
          <a:ext cx="447675"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latin typeface="Arial"/>
              <a:ea typeface="Arial"/>
              <a:cs typeface="Arial"/>
            </a:rPr>
            <a:t>150mm </a:t>
          </a:r>
        </a:p>
      </xdr:txBody>
    </xdr:sp>
    <xdr:clientData/>
  </xdr:twoCellAnchor>
  <xdr:twoCellAnchor editAs="absolute">
    <xdr:from>
      <xdr:col>1</xdr:col>
      <xdr:colOff>409575</xdr:colOff>
      <xdr:row>6</xdr:row>
      <xdr:rowOff>142875</xdr:rowOff>
    </xdr:from>
    <xdr:to>
      <xdr:col>2</xdr:col>
      <xdr:colOff>247650</xdr:colOff>
      <xdr:row>7</xdr:row>
      <xdr:rowOff>152400</xdr:rowOff>
    </xdr:to>
    <xdr:sp>
      <xdr:nvSpPr>
        <xdr:cNvPr id="10" name="TextBox 45"/>
        <xdr:cNvSpPr txBox="1">
          <a:spLocks noChangeArrowheads="1"/>
        </xdr:cNvSpPr>
      </xdr:nvSpPr>
      <xdr:spPr>
        <a:xfrm>
          <a:off x="1019175" y="1114425"/>
          <a:ext cx="447675" cy="171450"/>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latin typeface="Arial"/>
              <a:ea typeface="Arial"/>
              <a:cs typeface="Arial"/>
            </a:rPr>
            <a:t>200mm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552450</xdr:colOff>
      <xdr:row>42</xdr:row>
      <xdr:rowOff>85725</xdr:rowOff>
    </xdr:to>
    <xdr:pic>
      <xdr:nvPicPr>
        <xdr:cNvPr id="1" name="Picture 2"/>
        <xdr:cNvPicPr preferRelativeResize="1">
          <a:picLocks noChangeAspect="1"/>
        </xdr:cNvPicPr>
      </xdr:nvPicPr>
      <xdr:blipFill>
        <a:blip r:embed="rId1"/>
        <a:stretch>
          <a:fillRect/>
        </a:stretch>
      </xdr:blipFill>
      <xdr:spPr>
        <a:xfrm>
          <a:off x="0" y="0"/>
          <a:ext cx="8477250" cy="68865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0</xdr:rowOff>
    </xdr:from>
    <xdr:to>
      <xdr:col>7</xdr:col>
      <xdr:colOff>152400</xdr:colOff>
      <xdr:row>19</xdr:row>
      <xdr:rowOff>142875</xdr:rowOff>
    </xdr:to>
    <xdr:graphicFrame>
      <xdr:nvGraphicFramePr>
        <xdr:cNvPr id="1" name="Chart 40"/>
        <xdr:cNvGraphicFramePr/>
      </xdr:nvGraphicFramePr>
      <xdr:xfrm>
        <a:off x="104775" y="0"/>
        <a:ext cx="2905125" cy="32194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133350</xdr:colOff>
      <xdr:row>6</xdr:row>
      <xdr:rowOff>28575</xdr:rowOff>
    </xdr:from>
    <xdr:to>
      <xdr:col>0</xdr:col>
      <xdr:colOff>400050</xdr:colOff>
      <xdr:row>12</xdr:row>
      <xdr:rowOff>95250</xdr:rowOff>
    </xdr:to>
    <xdr:sp>
      <xdr:nvSpPr>
        <xdr:cNvPr id="2" name="TextBox 3"/>
        <xdr:cNvSpPr txBox="1">
          <a:spLocks noChangeArrowheads="1"/>
        </xdr:cNvSpPr>
      </xdr:nvSpPr>
      <xdr:spPr>
        <a:xfrm>
          <a:off x="133350" y="1000125"/>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editAs="absolute">
    <xdr:from>
      <xdr:col>8</xdr:col>
      <xdr:colOff>95250</xdr:colOff>
      <xdr:row>0</xdr:row>
      <xdr:rowOff>0</xdr:rowOff>
    </xdr:from>
    <xdr:to>
      <xdr:col>15</xdr:col>
      <xdr:colOff>123825</xdr:colOff>
      <xdr:row>19</xdr:row>
      <xdr:rowOff>142875</xdr:rowOff>
    </xdr:to>
    <xdr:graphicFrame>
      <xdr:nvGraphicFramePr>
        <xdr:cNvPr id="3" name="Chart 18"/>
        <xdr:cNvGraphicFramePr/>
      </xdr:nvGraphicFramePr>
      <xdr:xfrm>
        <a:off x="3390900" y="0"/>
        <a:ext cx="2905125" cy="32194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85725</xdr:colOff>
      <xdr:row>25</xdr:row>
      <xdr:rowOff>95250</xdr:rowOff>
    </xdr:from>
    <xdr:to>
      <xdr:col>7</xdr:col>
      <xdr:colOff>133350</xdr:colOff>
      <xdr:row>45</xdr:row>
      <xdr:rowOff>76200</xdr:rowOff>
    </xdr:to>
    <xdr:graphicFrame>
      <xdr:nvGraphicFramePr>
        <xdr:cNvPr id="4" name="Chart 19"/>
        <xdr:cNvGraphicFramePr/>
      </xdr:nvGraphicFramePr>
      <xdr:xfrm>
        <a:off x="85725" y="4143375"/>
        <a:ext cx="2905125" cy="3219450"/>
      </xdr:xfrm>
      <a:graphic>
        <a:graphicData uri="http://schemas.openxmlformats.org/drawingml/2006/chart">
          <c:chart xmlns:c="http://schemas.openxmlformats.org/drawingml/2006/chart" r:id="rId3"/>
        </a:graphicData>
      </a:graphic>
    </xdr:graphicFrame>
    <xdr:clientData/>
  </xdr:twoCellAnchor>
  <xdr:twoCellAnchor editAs="absolute">
    <xdr:from>
      <xdr:col>8</xdr:col>
      <xdr:colOff>95250</xdr:colOff>
      <xdr:row>25</xdr:row>
      <xdr:rowOff>95250</xdr:rowOff>
    </xdr:from>
    <xdr:to>
      <xdr:col>15</xdr:col>
      <xdr:colOff>123825</xdr:colOff>
      <xdr:row>45</xdr:row>
      <xdr:rowOff>76200</xdr:rowOff>
    </xdr:to>
    <xdr:graphicFrame>
      <xdr:nvGraphicFramePr>
        <xdr:cNvPr id="5" name="Chart 20"/>
        <xdr:cNvGraphicFramePr/>
      </xdr:nvGraphicFramePr>
      <xdr:xfrm>
        <a:off x="3390900" y="4143375"/>
        <a:ext cx="2905125" cy="3219450"/>
      </xdr:xfrm>
      <a:graphic>
        <a:graphicData uri="http://schemas.openxmlformats.org/drawingml/2006/chart">
          <c:chart xmlns:c="http://schemas.openxmlformats.org/drawingml/2006/chart" r:id="rId4"/>
        </a:graphicData>
      </a:graphic>
    </xdr:graphicFrame>
    <xdr:clientData/>
  </xdr:twoCellAnchor>
  <xdr:twoCellAnchor editAs="absolute">
    <xdr:from>
      <xdr:col>14</xdr:col>
      <xdr:colOff>76200</xdr:colOff>
      <xdr:row>8</xdr:row>
      <xdr:rowOff>76200</xdr:rowOff>
    </xdr:from>
    <xdr:to>
      <xdr:col>15</xdr:col>
      <xdr:colOff>19050</xdr:colOff>
      <xdr:row>9</xdr:row>
      <xdr:rowOff>66675</xdr:rowOff>
    </xdr:to>
    <xdr:sp>
      <xdr:nvSpPr>
        <xdr:cNvPr id="6" name="TextBox 21"/>
        <xdr:cNvSpPr txBox="1">
          <a:spLocks noChangeArrowheads="1"/>
        </xdr:cNvSpPr>
      </xdr:nvSpPr>
      <xdr:spPr>
        <a:xfrm>
          <a:off x="5781675" y="13716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150mm</a:t>
          </a:r>
        </a:p>
      </xdr:txBody>
    </xdr:sp>
    <xdr:clientData/>
  </xdr:twoCellAnchor>
  <xdr:twoCellAnchor editAs="absolute">
    <xdr:from>
      <xdr:col>14</xdr:col>
      <xdr:colOff>76200</xdr:colOff>
      <xdr:row>9</xdr:row>
      <xdr:rowOff>142875</xdr:rowOff>
    </xdr:from>
    <xdr:to>
      <xdr:col>15</xdr:col>
      <xdr:colOff>19050</xdr:colOff>
      <xdr:row>10</xdr:row>
      <xdr:rowOff>133350</xdr:rowOff>
    </xdr:to>
    <xdr:sp>
      <xdr:nvSpPr>
        <xdr:cNvPr id="7" name="TextBox 22"/>
        <xdr:cNvSpPr txBox="1">
          <a:spLocks noChangeArrowheads="1"/>
        </xdr:cNvSpPr>
      </xdr:nvSpPr>
      <xdr:spPr>
        <a:xfrm>
          <a:off x="5781675" y="16002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120mm</a:t>
          </a:r>
        </a:p>
      </xdr:txBody>
    </xdr:sp>
    <xdr:clientData/>
  </xdr:twoCellAnchor>
  <xdr:twoCellAnchor editAs="absolute">
    <xdr:from>
      <xdr:col>14</xdr:col>
      <xdr:colOff>76200</xdr:colOff>
      <xdr:row>11</xdr:row>
      <xdr:rowOff>133350</xdr:rowOff>
    </xdr:from>
    <xdr:to>
      <xdr:col>15</xdr:col>
      <xdr:colOff>19050</xdr:colOff>
      <xdr:row>12</xdr:row>
      <xdr:rowOff>123825</xdr:rowOff>
    </xdr:to>
    <xdr:sp>
      <xdr:nvSpPr>
        <xdr:cNvPr id="8" name="TextBox 23"/>
        <xdr:cNvSpPr txBox="1">
          <a:spLocks noChangeArrowheads="1"/>
        </xdr:cNvSpPr>
      </xdr:nvSpPr>
      <xdr:spPr>
        <a:xfrm>
          <a:off x="5781675" y="191452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80mm</a:t>
          </a:r>
        </a:p>
      </xdr:txBody>
    </xdr:sp>
    <xdr:clientData/>
  </xdr:twoCellAnchor>
  <xdr:twoCellAnchor editAs="absolute">
    <xdr:from>
      <xdr:col>14</xdr:col>
      <xdr:colOff>76200</xdr:colOff>
      <xdr:row>13</xdr:row>
      <xdr:rowOff>0</xdr:rowOff>
    </xdr:from>
    <xdr:to>
      <xdr:col>15</xdr:col>
      <xdr:colOff>19050</xdr:colOff>
      <xdr:row>13</xdr:row>
      <xdr:rowOff>152400</xdr:rowOff>
    </xdr:to>
    <xdr:sp>
      <xdr:nvSpPr>
        <xdr:cNvPr id="9" name="TextBox 24"/>
        <xdr:cNvSpPr txBox="1">
          <a:spLocks noChangeArrowheads="1"/>
        </xdr:cNvSpPr>
      </xdr:nvSpPr>
      <xdr:spPr>
        <a:xfrm>
          <a:off x="5781675" y="210502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50mm</a:t>
          </a:r>
        </a:p>
      </xdr:txBody>
    </xdr:sp>
    <xdr:clientData/>
  </xdr:twoCellAnchor>
  <xdr:twoCellAnchor editAs="absolute">
    <xdr:from>
      <xdr:col>14</xdr:col>
      <xdr:colOff>76200</xdr:colOff>
      <xdr:row>14</xdr:row>
      <xdr:rowOff>19050</xdr:rowOff>
    </xdr:from>
    <xdr:to>
      <xdr:col>15</xdr:col>
      <xdr:colOff>19050</xdr:colOff>
      <xdr:row>15</xdr:row>
      <xdr:rowOff>9525</xdr:rowOff>
    </xdr:to>
    <xdr:sp>
      <xdr:nvSpPr>
        <xdr:cNvPr id="10" name="TextBox 25"/>
        <xdr:cNvSpPr txBox="1">
          <a:spLocks noChangeArrowheads="1"/>
        </xdr:cNvSpPr>
      </xdr:nvSpPr>
      <xdr:spPr>
        <a:xfrm>
          <a:off x="5781675" y="22860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35mm</a:t>
          </a:r>
        </a:p>
      </xdr:txBody>
    </xdr:sp>
    <xdr:clientData/>
  </xdr:twoCellAnchor>
  <xdr:twoCellAnchor editAs="absolute">
    <xdr:from>
      <xdr:col>14</xdr:col>
      <xdr:colOff>76200</xdr:colOff>
      <xdr:row>5</xdr:row>
      <xdr:rowOff>85725</xdr:rowOff>
    </xdr:from>
    <xdr:to>
      <xdr:col>15</xdr:col>
      <xdr:colOff>19050</xdr:colOff>
      <xdr:row>6</xdr:row>
      <xdr:rowOff>76200</xdr:rowOff>
    </xdr:to>
    <xdr:sp>
      <xdr:nvSpPr>
        <xdr:cNvPr id="11" name="TextBox 26"/>
        <xdr:cNvSpPr txBox="1">
          <a:spLocks noChangeArrowheads="1"/>
        </xdr:cNvSpPr>
      </xdr:nvSpPr>
      <xdr:spPr>
        <a:xfrm>
          <a:off x="5781675" y="89535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210mm</a:t>
          </a:r>
        </a:p>
      </xdr:txBody>
    </xdr:sp>
    <xdr:clientData/>
  </xdr:twoCellAnchor>
  <xdr:twoCellAnchor editAs="absolute">
    <xdr:from>
      <xdr:col>14</xdr:col>
      <xdr:colOff>76200</xdr:colOff>
      <xdr:row>33</xdr:row>
      <xdr:rowOff>133350</xdr:rowOff>
    </xdr:from>
    <xdr:to>
      <xdr:col>15</xdr:col>
      <xdr:colOff>19050</xdr:colOff>
      <xdr:row>34</xdr:row>
      <xdr:rowOff>123825</xdr:rowOff>
    </xdr:to>
    <xdr:sp>
      <xdr:nvSpPr>
        <xdr:cNvPr id="12" name="TextBox 27"/>
        <xdr:cNvSpPr txBox="1">
          <a:spLocks noChangeArrowheads="1"/>
        </xdr:cNvSpPr>
      </xdr:nvSpPr>
      <xdr:spPr>
        <a:xfrm>
          <a:off x="5781675" y="547687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150mm</a:t>
          </a:r>
        </a:p>
      </xdr:txBody>
    </xdr:sp>
    <xdr:clientData/>
  </xdr:twoCellAnchor>
  <xdr:twoCellAnchor editAs="absolute">
    <xdr:from>
      <xdr:col>14</xdr:col>
      <xdr:colOff>76200</xdr:colOff>
      <xdr:row>35</xdr:row>
      <xdr:rowOff>38100</xdr:rowOff>
    </xdr:from>
    <xdr:to>
      <xdr:col>15</xdr:col>
      <xdr:colOff>19050</xdr:colOff>
      <xdr:row>36</xdr:row>
      <xdr:rowOff>28575</xdr:rowOff>
    </xdr:to>
    <xdr:sp>
      <xdr:nvSpPr>
        <xdr:cNvPr id="13" name="TextBox 28"/>
        <xdr:cNvSpPr txBox="1">
          <a:spLocks noChangeArrowheads="1"/>
        </xdr:cNvSpPr>
      </xdr:nvSpPr>
      <xdr:spPr>
        <a:xfrm>
          <a:off x="5781675" y="570547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120mm</a:t>
          </a:r>
        </a:p>
      </xdr:txBody>
    </xdr:sp>
    <xdr:clientData/>
  </xdr:twoCellAnchor>
  <xdr:twoCellAnchor editAs="absolute">
    <xdr:from>
      <xdr:col>14</xdr:col>
      <xdr:colOff>76200</xdr:colOff>
      <xdr:row>37</xdr:row>
      <xdr:rowOff>28575</xdr:rowOff>
    </xdr:from>
    <xdr:to>
      <xdr:col>15</xdr:col>
      <xdr:colOff>19050</xdr:colOff>
      <xdr:row>38</xdr:row>
      <xdr:rowOff>19050</xdr:rowOff>
    </xdr:to>
    <xdr:sp>
      <xdr:nvSpPr>
        <xdr:cNvPr id="14" name="TextBox 29"/>
        <xdr:cNvSpPr txBox="1">
          <a:spLocks noChangeArrowheads="1"/>
        </xdr:cNvSpPr>
      </xdr:nvSpPr>
      <xdr:spPr>
        <a:xfrm>
          <a:off x="5781675" y="60198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80mm</a:t>
          </a:r>
        </a:p>
      </xdr:txBody>
    </xdr:sp>
    <xdr:clientData/>
  </xdr:twoCellAnchor>
  <xdr:twoCellAnchor editAs="absolute">
    <xdr:from>
      <xdr:col>14</xdr:col>
      <xdr:colOff>76200</xdr:colOff>
      <xdr:row>38</xdr:row>
      <xdr:rowOff>57150</xdr:rowOff>
    </xdr:from>
    <xdr:to>
      <xdr:col>15</xdr:col>
      <xdr:colOff>19050</xdr:colOff>
      <xdr:row>39</xdr:row>
      <xdr:rowOff>47625</xdr:rowOff>
    </xdr:to>
    <xdr:sp>
      <xdr:nvSpPr>
        <xdr:cNvPr id="15" name="TextBox 30"/>
        <xdr:cNvSpPr txBox="1">
          <a:spLocks noChangeArrowheads="1"/>
        </xdr:cNvSpPr>
      </xdr:nvSpPr>
      <xdr:spPr>
        <a:xfrm>
          <a:off x="5781675" y="62103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50mm</a:t>
          </a:r>
        </a:p>
      </xdr:txBody>
    </xdr:sp>
    <xdr:clientData/>
  </xdr:twoCellAnchor>
  <xdr:twoCellAnchor editAs="absolute">
    <xdr:from>
      <xdr:col>14</xdr:col>
      <xdr:colOff>76200</xdr:colOff>
      <xdr:row>39</xdr:row>
      <xdr:rowOff>76200</xdr:rowOff>
    </xdr:from>
    <xdr:to>
      <xdr:col>15</xdr:col>
      <xdr:colOff>19050</xdr:colOff>
      <xdr:row>40</xdr:row>
      <xdr:rowOff>66675</xdr:rowOff>
    </xdr:to>
    <xdr:sp>
      <xdr:nvSpPr>
        <xdr:cNvPr id="16" name="TextBox 31"/>
        <xdr:cNvSpPr txBox="1">
          <a:spLocks noChangeArrowheads="1"/>
        </xdr:cNvSpPr>
      </xdr:nvSpPr>
      <xdr:spPr>
        <a:xfrm>
          <a:off x="5781675" y="639127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35mm</a:t>
          </a:r>
        </a:p>
      </xdr:txBody>
    </xdr:sp>
    <xdr:clientData/>
  </xdr:twoCellAnchor>
  <xdr:twoCellAnchor editAs="absolute">
    <xdr:from>
      <xdr:col>14</xdr:col>
      <xdr:colOff>76200</xdr:colOff>
      <xdr:row>30</xdr:row>
      <xdr:rowOff>142875</xdr:rowOff>
    </xdr:from>
    <xdr:to>
      <xdr:col>15</xdr:col>
      <xdr:colOff>19050</xdr:colOff>
      <xdr:row>31</xdr:row>
      <xdr:rowOff>133350</xdr:rowOff>
    </xdr:to>
    <xdr:sp>
      <xdr:nvSpPr>
        <xdr:cNvPr id="17" name="TextBox 32"/>
        <xdr:cNvSpPr txBox="1">
          <a:spLocks noChangeArrowheads="1"/>
        </xdr:cNvSpPr>
      </xdr:nvSpPr>
      <xdr:spPr>
        <a:xfrm>
          <a:off x="5781675" y="500062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210mm</a:t>
          </a:r>
        </a:p>
      </xdr:txBody>
    </xdr:sp>
    <xdr:clientData/>
  </xdr:twoCellAnchor>
  <xdr:twoCellAnchor editAs="absolute">
    <xdr:from>
      <xdr:col>6</xdr:col>
      <xdr:colOff>66675</xdr:colOff>
      <xdr:row>33</xdr:row>
      <xdr:rowOff>133350</xdr:rowOff>
    </xdr:from>
    <xdr:to>
      <xdr:col>7</xdr:col>
      <xdr:colOff>28575</xdr:colOff>
      <xdr:row>34</xdr:row>
      <xdr:rowOff>123825</xdr:rowOff>
    </xdr:to>
    <xdr:sp>
      <xdr:nvSpPr>
        <xdr:cNvPr id="18" name="TextBox 33"/>
        <xdr:cNvSpPr txBox="1">
          <a:spLocks noChangeArrowheads="1"/>
        </xdr:cNvSpPr>
      </xdr:nvSpPr>
      <xdr:spPr>
        <a:xfrm>
          <a:off x="2476500" y="547687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150mm</a:t>
          </a:r>
        </a:p>
      </xdr:txBody>
    </xdr:sp>
    <xdr:clientData/>
  </xdr:twoCellAnchor>
  <xdr:twoCellAnchor editAs="absolute">
    <xdr:from>
      <xdr:col>6</xdr:col>
      <xdr:colOff>66675</xdr:colOff>
      <xdr:row>35</xdr:row>
      <xdr:rowOff>38100</xdr:rowOff>
    </xdr:from>
    <xdr:to>
      <xdr:col>7</xdr:col>
      <xdr:colOff>28575</xdr:colOff>
      <xdr:row>36</xdr:row>
      <xdr:rowOff>28575</xdr:rowOff>
    </xdr:to>
    <xdr:sp>
      <xdr:nvSpPr>
        <xdr:cNvPr id="19" name="TextBox 34"/>
        <xdr:cNvSpPr txBox="1">
          <a:spLocks noChangeArrowheads="1"/>
        </xdr:cNvSpPr>
      </xdr:nvSpPr>
      <xdr:spPr>
        <a:xfrm>
          <a:off x="2476500" y="570547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120mm</a:t>
          </a:r>
        </a:p>
      </xdr:txBody>
    </xdr:sp>
    <xdr:clientData/>
  </xdr:twoCellAnchor>
  <xdr:twoCellAnchor editAs="absolute">
    <xdr:from>
      <xdr:col>6</xdr:col>
      <xdr:colOff>66675</xdr:colOff>
      <xdr:row>37</xdr:row>
      <xdr:rowOff>28575</xdr:rowOff>
    </xdr:from>
    <xdr:to>
      <xdr:col>7</xdr:col>
      <xdr:colOff>28575</xdr:colOff>
      <xdr:row>38</xdr:row>
      <xdr:rowOff>19050</xdr:rowOff>
    </xdr:to>
    <xdr:sp>
      <xdr:nvSpPr>
        <xdr:cNvPr id="20" name="TextBox 35"/>
        <xdr:cNvSpPr txBox="1">
          <a:spLocks noChangeArrowheads="1"/>
        </xdr:cNvSpPr>
      </xdr:nvSpPr>
      <xdr:spPr>
        <a:xfrm>
          <a:off x="2476500" y="60198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80mm</a:t>
          </a:r>
        </a:p>
      </xdr:txBody>
    </xdr:sp>
    <xdr:clientData/>
  </xdr:twoCellAnchor>
  <xdr:twoCellAnchor editAs="absolute">
    <xdr:from>
      <xdr:col>6</xdr:col>
      <xdr:colOff>66675</xdr:colOff>
      <xdr:row>38</xdr:row>
      <xdr:rowOff>57150</xdr:rowOff>
    </xdr:from>
    <xdr:to>
      <xdr:col>7</xdr:col>
      <xdr:colOff>28575</xdr:colOff>
      <xdr:row>39</xdr:row>
      <xdr:rowOff>47625</xdr:rowOff>
    </xdr:to>
    <xdr:sp>
      <xdr:nvSpPr>
        <xdr:cNvPr id="21" name="TextBox 36"/>
        <xdr:cNvSpPr txBox="1">
          <a:spLocks noChangeArrowheads="1"/>
        </xdr:cNvSpPr>
      </xdr:nvSpPr>
      <xdr:spPr>
        <a:xfrm>
          <a:off x="2476500" y="62103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50mm</a:t>
          </a:r>
        </a:p>
      </xdr:txBody>
    </xdr:sp>
    <xdr:clientData/>
  </xdr:twoCellAnchor>
  <xdr:twoCellAnchor editAs="absolute">
    <xdr:from>
      <xdr:col>6</xdr:col>
      <xdr:colOff>66675</xdr:colOff>
      <xdr:row>39</xdr:row>
      <xdr:rowOff>76200</xdr:rowOff>
    </xdr:from>
    <xdr:to>
      <xdr:col>7</xdr:col>
      <xdr:colOff>28575</xdr:colOff>
      <xdr:row>40</xdr:row>
      <xdr:rowOff>66675</xdr:rowOff>
    </xdr:to>
    <xdr:sp>
      <xdr:nvSpPr>
        <xdr:cNvPr id="22" name="TextBox 37"/>
        <xdr:cNvSpPr txBox="1">
          <a:spLocks noChangeArrowheads="1"/>
        </xdr:cNvSpPr>
      </xdr:nvSpPr>
      <xdr:spPr>
        <a:xfrm>
          <a:off x="2476500" y="639127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35mm</a:t>
          </a:r>
        </a:p>
      </xdr:txBody>
    </xdr:sp>
    <xdr:clientData/>
  </xdr:twoCellAnchor>
  <xdr:twoCellAnchor editAs="absolute">
    <xdr:from>
      <xdr:col>6</xdr:col>
      <xdr:colOff>66675</xdr:colOff>
      <xdr:row>30</xdr:row>
      <xdr:rowOff>142875</xdr:rowOff>
    </xdr:from>
    <xdr:to>
      <xdr:col>7</xdr:col>
      <xdr:colOff>28575</xdr:colOff>
      <xdr:row>31</xdr:row>
      <xdr:rowOff>133350</xdr:rowOff>
    </xdr:to>
    <xdr:sp>
      <xdr:nvSpPr>
        <xdr:cNvPr id="23" name="TextBox 38"/>
        <xdr:cNvSpPr txBox="1">
          <a:spLocks noChangeArrowheads="1"/>
        </xdr:cNvSpPr>
      </xdr:nvSpPr>
      <xdr:spPr>
        <a:xfrm>
          <a:off x="2476500" y="500062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210mm</a:t>
          </a:r>
        </a:p>
      </xdr:txBody>
    </xdr:sp>
    <xdr:clientData/>
  </xdr:twoCellAnchor>
  <xdr:twoCellAnchor editAs="absolute">
    <xdr:from>
      <xdr:col>6</xdr:col>
      <xdr:colOff>85725</xdr:colOff>
      <xdr:row>8</xdr:row>
      <xdr:rowOff>76200</xdr:rowOff>
    </xdr:from>
    <xdr:to>
      <xdr:col>7</xdr:col>
      <xdr:colOff>47625</xdr:colOff>
      <xdr:row>9</xdr:row>
      <xdr:rowOff>66675</xdr:rowOff>
    </xdr:to>
    <xdr:sp>
      <xdr:nvSpPr>
        <xdr:cNvPr id="24" name="TextBox 41"/>
        <xdr:cNvSpPr txBox="1">
          <a:spLocks noChangeArrowheads="1"/>
        </xdr:cNvSpPr>
      </xdr:nvSpPr>
      <xdr:spPr>
        <a:xfrm>
          <a:off x="2495550" y="13716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150mm</a:t>
          </a:r>
        </a:p>
      </xdr:txBody>
    </xdr:sp>
    <xdr:clientData/>
  </xdr:twoCellAnchor>
  <xdr:twoCellAnchor editAs="absolute">
    <xdr:from>
      <xdr:col>6</xdr:col>
      <xdr:colOff>85725</xdr:colOff>
      <xdr:row>9</xdr:row>
      <xdr:rowOff>142875</xdr:rowOff>
    </xdr:from>
    <xdr:to>
      <xdr:col>7</xdr:col>
      <xdr:colOff>47625</xdr:colOff>
      <xdr:row>10</xdr:row>
      <xdr:rowOff>133350</xdr:rowOff>
    </xdr:to>
    <xdr:sp>
      <xdr:nvSpPr>
        <xdr:cNvPr id="25" name="TextBox 42"/>
        <xdr:cNvSpPr txBox="1">
          <a:spLocks noChangeArrowheads="1"/>
        </xdr:cNvSpPr>
      </xdr:nvSpPr>
      <xdr:spPr>
        <a:xfrm>
          <a:off x="2495550" y="16002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120mm</a:t>
          </a:r>
        </a:p>
      </xdr:txBody>
    </xdr:sp>
    <xdr:clientData/>
  </xdr:twoCellAnchor>
  <xdr:twoCellAnchor editAs="absolute">
    <xdr:from>
      <xdr:col>6</xdr:col>
      <xdr:colOff>85725</xdr:colOff>
      <xdr:row>11</xdr:row>
      <xdr:rowOff>133350</xdr:rowOff>
    </xdr:from>
    <xdr:to>
      <xdr:col>7</xdr:col>
      <xdr:colOff>47625</xdr:colOff>
      <xdr:row>12</xdr:row>
      <xdr:rowOff>123825</xdr:rowOff>
    </xdr:to>
    <xdr:sp>
      <xdr:nvSpPr>
        <xdr:cNvPr id="26" name="TextBox 43"/>
        <xdr:cNvSpPr txBox="1">
          <a:spLocks noChangeArrowheads="1"/>
        </xdr:cNvSpPr>
      </xdr:nvSpPr>
      <xdr:spPr>
        <a:xfrm>
          <a:off x="2495550" y="191452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80mm</a:t>
          </a:r>
        </a:p>
      </xdr:txBody>
    </xdr:sp>
    <xdr:clientData/>
  </xdr:twoCellAnchor>
  <xdr:twoCellAnchor editAs="absolute">
    <xdr:from>
      <xdr:col>6</xdr:col>
      <xdr:colOff>85725</xdr:colOff>
      <xdr:row>13</xdr:row>
      <xdr:rowOff>0</xdr:rowOff>
    </xdr:from>
    <xdr:to>
      <xdr:col>7</xdr:col>
      <xdr:colOff>47625</xdr:colOff>
      <xdr:row>13</xdr:row>
      <xdr:rowOff>152400</xdr:rowOff>
    </xdr:to>
    <xdr:sp>
      <xdr:nvSpPr>
        <xdr:cNvPr id="27" name="TextBox 44"/>
        <xdr:cNvSpPr txBox="1">
          <a:spLocks noChangeArrowheads="1"/>
        </xdr:cNvSpPr>
      </xdr:nvSpPr>
      <xdr:spPr>
        <a:xfrm>
          <a:off x="2495550" y="2105025"/>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50mm</a:t>
          </a:r>
        </a:p>
      </xdr:txBody>
    </xdr:sp>
    <xdr:clientData/>
  </xdr:twoCellAnchor>
  <xdr:twoCellAnchor editAs="absolute">
    <xdr:from>
      <xdr:col>6</xdr:col>
      <xdr:colOff>85725</xdr:colOff>
      <xdr:row>14</xdr:row>
      <xdr:rowOff>19050</xdr:rowOff>
    </xdr:from>
    <xdr:to>
      <xdr:col>7</xdr:col>
      <xdr:colOff>47625</xdr:colOff>
      <xdr:row>15</xdr:row>
      <xdr:rowOff>9525</xdr:rowOff>
    </xdr:to>
    <xdr:sp>
      <xdr:nvSpPr>
        <xdr:cNvPr id="28" name="TextBox 45"/>
        <xdr:cNvSpPr txBox="1">
          <a:spLocks noChangeArrowheads="1"/>
        </xdr:cNvSpPr>
      </xdr:nvSpPr>
      <xdr:spPr>
        <a:xfrm>
          <a:off x="2495550" y="228600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35mm</a:t>
          </a:r>
        </a:p>
      </xdr:txBody>
    </xdr:sp>
    <xdr:clientData/>
  </xdr:twoCellAnchor>
  <xdr:twoCellAnchor editAs="absolute">
    <xdr:from>
      <xdr:col>6</xdr:col>
      <xdr:colOff>85725</xdr:colOff>
      <xdr:row>5</xdr:row>
      <xdr:rowOff>85725</xdr:rowOff>
    </xdr:from>
    <xdr:to>
      <xdr:col>7</xdr:col>
      <xdr:colOff>47625</xdr:colOff>
      <xdr:row>6</xdr:row>
      <xdr:rowOff>76200</xdr:rowOff>
    </xdr:to>
    <xdr:sp>
      <xdr:nvSpPr>
        <xdr:cNvPr id="29" name="TextBox 46"/>
        <xdr:cNvSpPr txBox="1">
          <a:spLocks noChangeArrowheads="1"/>
        </xdr:cNvSpPr>
      </xdr:nvSpPr>
      <xdr:spPr>
        <a:xfrm>
          <a:off x="2495550" y="895350"/>
          <a:ext cx="409575" cy="1524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latin typeface="Arial"/>
              <a:ea typeface="Arial"/>
              <a:cs typeface="Arial"/>
            </a:rPr>
            <a:t>  210mm</a:t>
          </a:r>
        </a:p>
      </xdr:txBody>
    </xdr:sp>
    <xdr:clientData/>
  </xdr:twoCellAnchor>
  <xdr:twoCellAnchor editAs="absolute">
    <xdr:from>
      <xdr:col>8</xdr:col>
      <xdr:colOff>114300</xdr:colOff>
      <xdr:row>6</xdr:row>
      <xdr:rowOff>28575</xdr:rowOff>
    </xdr:from>
    <xdr:to>
      <xdr:col>8</xdr:col>
      <xdr:colOff>381000</xdr:colOff>
      <xdr:row>12</xdr:row>
      <xdr:rowOff>95250</xdr:rowOff>
    </xdr:to>
    <xdr:sp>
      <xdr:nvSpPr>
        <xdr:cNvPr id="30" name="TextBox 47"/>
        <xdr:cNvSpPr txBox="1">
          <a:spLocks noChangeArrowheads="1"/>
        </xdr:cNvSpPr>
      </xdr:nvSpPr>
      <xdr:spPr>
        <a:xfrm>
          <a:off x="3409950" y="1000125"/>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editAs="absolute">
    <xdr:from>
      <xdr:col>8</xdr:col>
      <xdr:colOff>114300</xdr:colOff>
      <xdr:row>31</xdr:row>
      <xdr:rowOff>66675</xdr:rowOff>
    </xdr:from>
    <xdr:to>
      <xdr:col>8</xdr:col>
      <xdr:colOff>381000</xdr:colOff>
      <xdr:row>37</xdr:row>
      <xdr:rowOff>133350</xdr:rowOff>
    </xdr:to>
    <xdr:sp>
      <xdr:nvSpPr>
        <xdr:cNvPr id="31" name="TextBox 48"/>
        <xdr:cNvSpPr txBox="1">
          <a:spLocks noChangeArrowheads="1"/>
        </xdr:cNvSpPr>
      </xdr:nvSpPr>
      <xdr:spPr>
        <a:xfrm>
          <a:off x="3409950" y="5086350"/>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twoCellAnchor editAs="absolute">
    <xdr:from>
      <xdr:col>0</xdr:col>
      <xdr:colOff>161925</xdr:colOff>
      <xdr:row>31</xdr:row>
      <xdr:rowOff>66675</xdr:rowOff>
    </xdr:from>
    <xdr:to>
      <xdr:col>0</xdr:col>
      <xdr:colOff>428625</xdr:colOff>
      <xdr:row>37</xdr:row>
      <xdr:rowOff>133350</xdr:rowOff>
    </xdr:to>
    <xdr:sp>
      <xdr:nvSpPr>
        <xdr:cNvPr id="32" name="TextBox 49"/>
        <xdr:cNvSpPr txBox="1">
          <a:spLocks noChangeArrowheads="1"/>
        </xdr:cNvSpPr>
      </xdr:nvSpPr>
      <xdr:spPr>
        <a:xfrm>
          <a:off x="161925" y="5086350"/>
          <a:ext cx="266700" cy="1038225"/>
        </a:xfrm>
        <a:prstGeom prst="rect">
          <a:avLst/>
        </a:prstGeom>
        <a:noFill/>
        <a:ln w="9525" cmpd="sng">
          <a:noFill/>
        </a:ln>
      </xdr:spPr>
      <xdr:txBody>
        <a:bodyPr vertOverflow="clip" wrap="square" lIns="0" tIns="0" rIns="0" bIns="0" anchor="b" vert="vert270"/>
        <a:p>
          <a:pPr algn="ctr">
            <a:defRPr/>
          </a:pPr>
          <a:r>
            <a:rPr lang="en-US" cap="none" sz="1100" b="0" i="0" u="none" baseline="0">
              <a:latin typeface="Arial"/>
              <a:ea typeface="Arial"/>
              <a:cs typeface="Arial"/>
            </a:rPr>
            <a:t>Tilt Angle (deg)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5"/>
  <sheetViews>
    <sheetView tabSelected="1" workbookViewId="0" topLeftCell="A1">
      <selection activeCell="A1" sqref="A1"/>
    </sheetView>
  </sheetViews>
  <sheetFormatPr defaultColWidth="9.140625" defaultRowHeight="12.75"/>
  <cols>
    <col min="1" max="1" width="87.140625" style="0" customWidth="1"/>
    <col min="2" max="2" width="11.421875" style="0" customWidth="1"/>
  </cols>
  <sheetData>
    <row r="1" s="142" customFormat="1" ht="12" customHeight="1">
      <c r="A1" s="143" t="s">
        <v>120</v>
      </c>
    </row>
    <row r="2" s="142" customFormat="1" ht="12" customHeight="1">
      <c r="A2" s="142" t="s">
        <v>116</v>
      </c>
    </row>
    <row r="3" spans="1:4" s="142" customFormat="1" ht="12" customHeight="1">
      <c r="A3" s="142" t="s">
        <v>122</v>
      </c>
      <c r="C3" s="143"/>
      <c r="D3" s="143"/>
    </row>
    <row r="4" spans="1:4" s="142" customFormat="1" ht="12" customHeight="1">
      <c r="A4" s="143"/>
      <c r="B4" s="143"/>
      <c r="C4" s="143"/>
      <c r="D4" s="143"/>
    </row>
    <row r="5" spans="1:4" s="142" customFormat="1" ht="108.75" customHeight="1">
      <c r="A5" s="144" t="s">
        <v>121</v>
      </c>
      <c r="B5" s="144"/>
      <c r="C5" s="143"/>
      <c r="D5" s="143"/>
    </row>
    <row r="7" ht="38.25">
      <c r="A7" s="144" t="s">
        <v>118</v>
      </c>
    </row>
    <row r="9" ht="12.75">
      <c r="A9" s="145" t="s">
        <v>119</v>
      </c>
    </row>
    <row r="11" ht="15.75">
      <c r="A11" s="107" t="s">
        <v>88</v>
      </c>
    </row>
    <row r="12" ht="12.75">
      <c r="A12" s="108" t="s">
        <v>92</v>
      </c>
    </row>
    <row r="13" ht="12.75">
      <c r="A13" s="109" t="s">
        <v>82</v>
      </c>
    </row>
    <row r="14" ht="12.75">
      <c r="A14" s="109" t="s">
        <v>83</v>
      </c>
    </row>
    <row r="15" ht="12.75">
      <c r="A15" s="109" t="s">
        <v>84</v>
      </c>
    </row>
    <row r="16" ht="12.75">
      <c r="A16" s="109" t="s">
        <v>85</v>
      </c>
    </row>
    <row r="17" ht="12.75">
      <c r="A17" s="109" t="s">
        <v>87</v>
      </c>
    </row>
    <row r="18" ht="12.75">
      <c r="A18" s="109" t="s">
        <v>111</v>
      </c>
    </row>
    <row r="19" ht="12.75">
      <c r="A19" s="109" t="s">
        <v>90</v>
      </c>
    </row>
    <row r="20" ht="12.75">
      <c r="A20" s="109" t="s">
        <v>89</v>
      </c>
    </row>
    <row r="21" ht="12.75">
      <c r="A21" s="109"/>
    </row>
    <row r="22" ht="15.75">
      <c r="A22" s="107" t="s">
        <v>91</v>
      </c>
    </row>
    <row r="23" ht="12.75">
      <c r="A23" s="109" t="s">
        <v>86</v>
      </c>
    </row>
    <row r="24" ht="12.75">
      <c r="A24" s="109" t="s">
        <v>87</v>
      </c>
    </row>
    <row r="25" ht="12.75">
      <c r="A25" s="109"/>
    </row>
    <row r="26" ht="15.75">
      <c r="A26" s="107" t="s">
        <v>117</v>
      </c>
    </row>
    <row r="27" ht="12.75">
      <c r="A27" s="108" t="s">
        <v>92</v>
      </c>
    </row>
    <row r="28" ht="12.75">
      <c r="A28" s="109" t="s">
        <v>94</v>
      </c>
    </row>
    <row r="29" ht="12.75">
      <c r="A29" s="109" t="s">
        <v>85</v>
      </c>
    </row>
    <row r="30" ht="12.75">
      <c r="A30" s="108" t="s">
        <v>93</v>
      </c>
    </row>
    <row r="31" ht="12.75">
      <c r="A31" s="109" t="s">
        <v>85</v>
      </c>
    </row>
    <row r="32" ht="12.75">
      <c r="A32" s="109"/>
    </row>
    <row r="33" ht="15.75">
      <c r="A33" s="107" t="s">
        <v>95</v>
      </c>
    </row>
    <row r="34" ht="12.75">
      <c r="A34" s="109" t="s">
        <v>96</v>
      </c>
    </row>
    <row r="35" ht="12.75">
      <c r="A35" s="109" t="s">
        <v>97</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21:O49"/>
  <sheetViews>
    <sheetView workbookViewId="0" topLeftCell="A1">
      <selection activeCell="A1" sqref="A1"/>
    </sheetView>
  </sheetViews>
  <sheetFormatPr defaultColWidth="9.140625" defaultRowHeight="12.75"/>
  <cols>
    <col min="1" max="1" width="7.57421875" style="0" customWidth="1"/>
    <col min="2" max="6" width="5.7109375" style="0" customWidth="1"/>
    <col min="7" max="7" width="6.7109375" style="0" customWidth="1"/>
    <col min="8" max="8" width="6.57421875" style="0" customWidth="1"/>
    <col min="9" max="9" width="7.57421875" style="0" customWidth="1"/>
    <col min="10" max="14" width="5.7109375" style="0" customWidth="1"/>
    <col min="15" max="15" width="7.00390625" style="0" customWidth="1"/>
  </cols>
  <sheetData>
    <row r="21" spans="2:15" ht="12.75">
      <c r="B21" s="89"/>
      <c r="C21" s="90"/>
      <c r="D21" s="91" t="str">
        <f>'d.tilt'!V9</f>
        <v>Correction for body angle</v>
      </c>
      <c r="E21" s="90"/>
      <c r="F21" s="90"/>
      <c r="G21" s="92"/>
      <c r="J21" s="89"/>
      <c r="K21" s="90"/>
      <c r="L21" s="91" t="s">
        <v>55</v>
      </c>
      <c r="M21" s="90"/>
      <c r="N21" s="90"/>
      <c r="O21" s="92"/>
    </row>
    <row r="22" spans="2:15" ht="12.75">
      <c r="B22" s="93">
        <f>'d.tilt'!T10</f>
        <v>15</v>
      </c>
      <c r="C22" s="72">
        <f>'d.tilt'!U10</f>
        <v>30</v>
      </c>
      <c r="D22" s="72">
        <f>'d.tilt'!V10</f>
        <v>45</v>
      </c>
      <c r="E22" s="72">
        <f>'d.tilt'!W10</f>
        <v>60</v>
      </c>
      <c r="F22" s="72">
        <f>'d.tilt'!X10</f>
        <v>75</v>
      </c>
      <c r="G22" s="95" t="str">
        <f>'d.tilt'!Y10</f>
        <v>(deg)</v>
      </c>
      <c r="J22" s="93">
        <v>15</v>
      </c>
      <c r="K22" s="72">
        <v>30</v>
      </c>
      <c r="L22" s="72">
        <v>45</v>
      </c>
      <c r="M22" s="72">
        <v>60</v>
      </c>
      <c r="N22" s="72">
        <v>75</v>
      </c>
      <c r="O22" s="95" t="s">
        <v>56</v>
      </c>
    </row>
    <row r="23" spans="2:15" ht="12.75">
      <c r="B23" s="94">
        <f>'d.tilt'!T11</f>
        <v>0.8333333333333334</v>
      </c>
      <c r="C23" s="73">
        <f>'d.tilt'!U11</f>
        <v>0.6666666666666666</v>
      </c>
      <c r="D23" s="73">
        <f>'d.tilt'!V11</f>
        <v>0.5</v>
      </c>
      <c r="E23" s="73">
        <f>'d.tilt'!W11</f>
        <v>0.3333333333333333</v>
      </c>
      <c r="F23" s="73">
        <f>'d.tilt'!X11</f>
        <v>0.16666666666666666</v>
      </c>
      <c r="G23" s="96" t="str">
        <f>'d.tilt'!Y11</f>
        <v>(factor)</v>
      </c>
      <c r="J23" s="94">
        <v>0.8333333333333334</v>
      </c>
      <c r="K23" s="73">
        <v>0.6666666666666666</v>
      </c>
      <c r="L23" s="73">
        <v>0.5</v>
      </c>
      <c r="M23" s="73">
        <v>0.3333333333333333</v>
      </c>
      <c r="N23" s="73">
        <v>0.16666666666666666</v>
      </c>
      <c r="O23" s="96" t="s">
        <v>57</v>
      </c>
    </row>
    <row r="47" spans="2:15" ht="12.75">
      <c r="B47" s="89"/>
      <c r="C47" s="90"/>
      <c r="D47" s="91" t="s">
        <v>55</v>
      </c>
      <c r="E47" s="90"/>
      <c r="F47" s="90"/>
      <c r="G47" s="92"/>
      <c r="J47" s="89"/>
      <c r="K47" s="90"/>
      <c r="L47" s="91" t="s">
        <v>55</v>
      </c>
      <c r="M47" s="90"/>
      <c r="N47" s="90"/>
      <c r="O47" s="92"/>
    </row>
    <row r="48" spans="2:15" ht="12.75">
      <c r="B48" s="93">
        <v>15</v>
      </c>
      <c r="C48" s="72">
        <v>30</v>
      </c>
      <c r="D48" s="72">
        <v>45</v>
      </c>
      <c r="E48" s="72">
        <v>60</v>
      </c>
      <c r="F48" s="72">
        <v>75</v>
      </c>
      <c r="G48" s="95" t="s">
        <v>56</v>
      </c>
      <c r="J48" s="93">
        <v>15</v>
      </c>
      <c r="K48" s="72">
        <v>30</v>
      </c>
      <c r="L48" s="72">
        <v>45</v>
      </c>
      <c r="M48" s="72">
        <v>60</v>
      </c>
      <c r="N48" s="72">
        <v>75</v>
      </c>
      <c r="O48" s="95" t="s">
        <v>56</v>
      </c>
    </row>
    <row r="49" spans="2:15" ht="12.75">
      <c r="B49" s="94">
        <v>0.8333333333333334</v>
      </c>
      <c r="C49" s="73">
        <v>0.6666666666666666</v>
      </c>
      <c r="D49" s="73">
        <v>0.5</v>
      </c>
      <c r="E49" s="73">
        <v>0.3333333333333333</v>
      </c>
      <c r="F49" s="73">
        <v>0.16666666666666666</v>
      </c>
      <c r="G49" s="96" t="s">
        <v>57</v>
      </c>
      <c r="J49" s="94">
        <v>0.8333333333333334</v>
      </c>
      <c r="K49" s="73">
        <v>0.6666666666666666</v>
      </c>
      <c r="L49" s="73">
        <v>0.5</v>
      </c>
      <c r="M49" s="73">
        <v>0.3333333333333333</v>
      </c>
      <c r="N49" s="73">
        <v>0.16666666666666666</v>
      </c>
      <c r="O49" s="96" t="s">
        <v>57</v>
      </c>
    </row>
  </sheetData>
  <printOptions/>
  <pageMargins left="0.3937007874015748" right="0.1968503937007874" top="0.3937007874015748" bottom="0.3937007874015748" header="0.5118110236220472" footer="0.5118110236220472"/>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140625" defaultRowHeight="12.75"/>
  <cols>
    <col min="3" max="7" width="5.7109375" style="0" customWidth="1"/>
    <col min="8" max="8" width="7.140625" style="0" customWidth="1"/>
  </cols>
  <sheetData>
    <row r="1" ht="12.75">
      <c r="A1" t="str">
        <f>i!A3</f>
        <v>LensTScalc v 01, 2009-11-05</v>
      </c>
    </row>
    <row r="2" spans="1:9" ht="12.75">
      <c r="A2" s="77"/>
      <c r="B2" s="77"/>
      <c r="C2" s="77"/>
      <c r="D2" s="77"/>
      <c r="E2" s="77"/>
      <c r="F2" s="77"/>
      <c r="G2" s="77"/>
      <c r="H2" s="77"/>
      <c r="I2" s="77"/>
    </row>
    <row r="3" spans="1:9" ht="12.75">
      <c r="A3" s="77"/>
      <c r="B3" s="77"/>
      <c r="C3" s="77"/>
      <c r="D3" s="77"/>
      <c r="E3" s="77"/>
      <c r="F3" s="77"/>
      <c r="G3" s="77"/>
      <c r="H3" s="77"/>
      <c r="I3" s="77"/>
    </row>
    <row r="4" spans="1:9" ht="12.75">
      <c r="A4" s="77"/>
      <c r="B4" s="77"/>
      <c r="C4" s="77"/>
      <c r="D4" s="77"/>
      <c r="E4" s="77"/>
      <c r="F4" s="77"/>
      <c r="G4" s="77"/>
      <c r="H4" s="77"/>
      <c r="I4" s="77"/>
    </row>
    <row r="5" spans="1:9" ht="12.75">
      <c r="A5" s="77"/>
      <c r="B5" s="77"/>
      <c r="C5" s="77"/>
      <c r="D5" s="77"/>
      <c r="E5" s="77"/>
      <c r="F5" s="77"/>
      <c r="G5" s="77"/>
      <c r="H5" s="77"/>
      <c r="I5" s="77"/>
    </row>
    <row r="6" spans="1:9" ht="12.75">
      <c r="A6" s="77"/>
      <c r="B6" s="77"/>
      <c r="C6" s="77"/>
      <c r="D6" s="77"/>
      <c r="E6" s="77"/>
      <c r="F6" s="77"/>
      <c r="G6" s="77"/>
      <c r="H6" s="77"/>
      <c r="I6" s="77"/>
    </row>
    <row r="7" spans="1:9" ht="12.75">
      <c r="A7" s="77"/>
      <c r="B7" s="77"/>
      <c r="C7" s="77"/>
      <c r="D7" s="77"/>
      <c r="E7" s="77"/>
      <c r="F7" s="77"/>
      <c r="G7" s="77"/>
      <c r="H7" s="77"/>
      <c r="I7" s="77"/>
    </row>
    <row r="8" spans="1:9" ht="12.75">
      <c r="A8" s="77"/>
      <c r="B8" s="77"/>
      <c r="C8" s="77"/>
      <c r="D8" s="77"/>
      <c r="E8" s="77"/>
      <c r="F8" s="77"/>
      <c r="G8" s="77"/>
      <c r="H8" s="77"/>
      <c r="I8" s="77"/>
    </row>
    <row r="9" spans="1:9" ht="12.75">
      <c r="A9" s="77"/>
      <c r="B9" s="77"/>
      <c r="C9" s="77"/>
      <c r="D9" s="77"/>
      <c r="E9" s="77"/>
      <c r="F9" s="77"/>
      <c r="G9" s="77"/>
      <c r="H9" s="77"/>
      <c r="I9" s="77"/>
    </row>
    <row r="10" spans="1:9" ht="12.75">
      <c r="A10" s="77"/>
      <c r="B10" s="77"/>
      <c r="C10" s="77"/>
      <c r="D10" s="77"/>
      <c r="E10" s="77"/>
      <c r="F10" s="77"/>
      <c r="G10" s="77"/>
      <c r="H10" s="77"/>
      <c r="I10" s="77"/>
    </row>
    <row r="11" spans="1:9" ht="12.75">
      <c r="A11" s="77"/>
      <c r="B11" s="77"/>
      <c r="C11" s="77"/>
      <c r="D11" s="77"/>
      <c r="E11" s="77"/>
      <c r="F11" s="77"/>
      <c r="G11" s="77"/>
      <c r="H11" s="77"/>
      <c r="I11" s="77"/>
    </row>
    <row r="12" spans="1:9" ht="12.75">
      <c r="A12" s="77"/>
      <c r="B12" s="77"/>
      <c r="C12" s="77"/>
      <c r="D12" s="77"/>
      <c r="E12" s="77"/>
      <c r="F12" s="77"/>
      <c r="G12" s="77"/>
      <c r="H12" s="77"/>
      <c r="I12" s="77"/>
    </row>
    <row r="13" spans="1:9" ht="12.75">
      <c r="A13" s="77"/>
      <c r="B13" s="77"/>
      <c r="C13" s="77"/>
      <c r="D13" s="77"/>
      <c r="E13" s="77"/>
      <c r="F13" s="77"/>
      <c r="G13" s="77"/>
      <c r="H13" s="77"/>
      <c r="I13" s="77"/>
    </row>
    <row r="14" spans="1:9" ht="12.75">
      <c r="A14" s="77"/>
      <c r="B14" s="77"/>
      <c r="C14" s="77"/>
      <c r="D14" s="77"/>
      <c r="E14" s="77"/>
      <c r="F14" s="77"/>
      <c r="G14" s="77"/>
      <c r="H14" s="77"/>
      <c r="I14" s="77"/>
    </row>
    <row r="15" spans="1:9" ht="12.75">
      <c r="A15" s="77"/>
      <c r="B15" s="77"/>
      <c r="C15" s="77"/>
      <c r="D15" s="77"/>
      <c r="E15" s="77"/>
      <c r="F15" s="77"/>
      <c r="G15" s="77"/>
      <c r="H15" s="77"/>
      <c r="I15" s="77"/>
    </row>
    <row r="16" spans="1:9" ht="12.75">
      <c r="A16" s="77"/>
      <c r="B16" s="77"/>
      <c r="C16" s="77"/>
      <c r="D16" s="77"/>
      <c r="E16" s="77"/>
      <c r="F16" s="77"/>
      <c r="G16" s="77"/>
      <c r="H16" s="77"/>
      <c r="I16" s="77"/>
    </row>
    <row r="17" spans="1:9" ht="12.75">
      <c r="A17" s="77"/>
      <c r="B17" s="77"/>
      <c r="C17" s="77"/>
      <c r="D17" s="77"/>
      <c r="E17" s="77"/>
      <c r="F17" s="77"/>
      <c r="G17" s="77"/>
      <c r="H17" s="77"/>
      <c r="I17" s="77"/>
    </row>
    <row r="18" spans="1:9" ht="12.75">
      <c r="A18" s="77"/>
      <c r="B18" s="77"/>
      <c r="C18" s="77"/>
      <c r="D18" s="77"/>
      <c r="E18" s="77"/>
      <c r="F18" s="77"/>
      <c r="G18" s="77"/>
      <c r="H18" s="77"/>
      <c r="I18" s="77"/>
    </row>
    <row r="19" spans="1:9" ht="12.75">
      <c r="A19" s="77"/>
      <c r="B19" s="77"/>
      <c r="C19" s="77"/>
      <c r="D19" s="77"/>
      <c r="E19" s="77"/>
      <c r="F19" s="77"/>
      <c r="G19" s="77"/>
      <c r="H19" s="77"/>
      <c r="I19" s="77"/>
    </row>
    <row r="20" spans="1:9" ht="12.75">
      <c r="A20" s="77"/>
      <c r="B20" s="77"/>
      <c r="C20" s="77"/>
      <c r="D20" s="77"/>
      <c r="E20" s="77"/>
      <c r="F20" s="77"/>
      <c r="G20" s="77"/>
      <c r="H20" s="77"/>
      <c r="I20" s="77"/>
    </row>
    <row r="21" spans="1:9" ht="12.75">
      <c r="A21" s="77"/>
      <c r="B21" s="77"/>
      <c r="C21" s="77"/>
      <c r="D21" s="77"/>
      <c r="E21" s="77"/>
      <c r="F21" s="77"/>
      <c r="G21" s="77"/>
      <c r="H21" s="77"/>
      <c r="I21" s="77"/>
    </row>
    <row r="22" spans="1:9" ht="12.75">
      <c r="A22" s="77"/>
      <c r="B22" s="77"/>
      <c r="C22" s="77"/>
      <c r="D22" s="77"/>
      <c r="E22" s="77"/>
      <c r="F22" s="77"/>
      <c r="G22" s="77"/>
      <c r="H22" s="77"/>
      <c r="I22" s="77"/>
    </row>
    <row r="23" spans="1:9" ht="12.75">
      <c r="A23" s="77"/>
      <c r="B23" s="77"/>
      <c r="C23" s="77"/>
      <c r="D23" s="77"/>
      <c r="E23" s="77"/>
      <c r="F23" s="77"/>
      <c r="G23" s="77"/>
      <c r="H23" s="77"/>
      <c r="I23" s="77"/>
    </row>
    <row r="24" spans="1:9" ht="12.75">
      <c r="A24" s="77"/>
      <c r="B24" s="77"/>
      <c r="C24" s="77"/>
      <c r="D24" s="77"/>
      <c r="E24" s="77"/>
      <c r="F24" s="77"/>
      <c r="G24" s="77"/>
      <c r="H24" s="77"/>
      <c r="I24" s="77"/>
    </row>
    <row r="25" spans="1:9" ht="12.75">
      <c r="A25" s="77"/>
      <c r="B25" s="77"/>
      <c r="C25" s="77"/>
      <c r="D25" s="77"/>
      <c r="E25" s="77"/>
      <c r="F25" s="77"/>
      <c r="G25" s="77"/>
      <c r="H25" s="77"/>
      <c r="I25" s="77"/>
    </row>
    <row r="26" spans="1:9" ht="12.75">
      <c r="A26" s="77"/>
      <c r="B26" s="77"/>
      <c r="C26" s="77"/>
      <c r="D26" s="77"/>
      <c r="E26" s="77"/>
      <c r="F26" s="77"/>
      <c r="G26" s="77"/>
      <c r="H26" s="77"/>
      <c r="I26" s="77"/>
    </row>
    <row r="27" spans="1:9" ht="12.75">
      <c r="A27" s="77"/>
      <c r="B27" s="77"/>
      <c r="C27" s="77"/>
      <c r="D27" s="77"/>
      <c r="E27" s="77"/>
      <c r="F27" s="77"/>
      <c r="G27" s="77"/>
      <c r="H27" s="77"/>
      <c r="I27" s="77"/>
    </row>
    <row r="28" spans="1:9" ht="12.75">
      <c r="A28" s="77"/>
      <c r="B28" s="77"/>
      <c r="C28" s="77"/>
      <c r="D28" s="77"/>
      <c r="E28" s="77"/>
      <c r="F28" s="77"/>
      <c r="G28" s="77"/>
      <c r="H28" s="77"/>
      <c r="I28" s="77"/>
    </row>
    <row r="29" spans="1:9" ht="12.75">
      <c r="A29" s="77"/>
      <c r="B29" s="77"/>
      <c r="C29" s="77"/>
      <c r="D29" s="77"/>
      <c r="E29" s="77"/>
      <c r="F29" s="77"/>
      <c r="G29" s="77"/>
      <c r="H29" s="77"/>
      <c r="I29" s="77"/>
    </row>
    <row r="30" spans="1:9" ht="12.75">
      <c r="A30" s="77"/>
      <c r="B30" s="77"/>
      <c r="C30" s="77"/>
      <c r="D30" s="77"/>
      <c r="E30" s="77"/>
      <c r="F30" s="77"/>
      <c r="G30" s="77"/>
      <c r="H30" s="77"/>
      <c r="I30" s="77"/>
    </row>
    <row r="31" spans="1:9" ht="12.75">
      <c r="A31" s="77"/>
      <c r="B31" s="77"/>
      <c r="C31" s="77"/>
      <c r="D31" s="77"/>
      <c r="E31" s="77"/>
      <c r="F31" s="77"/>
      <c r="G31" s="77"/>
      <c r="H31" s="77"/>
      <c r="I31" s="77"/>
    </row>
    <row r="32" spans="1:9" ht="12.75">
      <c r="A32" s="77"/>
      <c r="B32" s="77"/>
      <c r="C32" s="77"/>
      <c r="D32" s="77"/>
      <c r="E32" s="77"/>
      <c r="F32" s="77"/>
      <c r="G32" s="77"/>
      <c r="H32" s="77"/>
      <c r="I32" s="77"/>
    </row>
    <row r="33" spans="1:9" ht="12.75">
      <c r="A33" s="77"/>
      <c r="B33" s="77"/>
      <c r="C33" s="77"/>
      <c r="D33" s="77"/>
      <c r="E33" s="77"/>
      <c r="F33" s="77"/>
      <c r="G33" s="77"/>
      <c r="H33" s="77"/>
      <c r="I33" s="77"/>
    </row>
    <row r="34" spans="1:9" ht="12.75">
      <c r="A34" s="77"/>
      <c r="B34" s="77"/>
      <c r="C34" s="77"/>
      <c r="D34" s="77"/>
      <c r="E34" s="77"/>
      <c r="F34" s="77"/>
      <c r="G34" s="77"/>
      <c r="H34" s="77"/>
      <c r="I34" s="77"/>
    </row>
    <row r="35" spans="1:9" ht="12.75">
      <c r="A35" s="77"/>
      <c r="B35" s="77"/>
      <c r="C35" s="77"/>
      <c r="D35" s="77"/>
      <c r="E35" s="77"/>
      <c r="F35" s="77"/>
      <c r="G35" s="77"/>
      <c r="H35" s="77"/>
      <c r="I35" s="77"/>
    </row>
    <row r="36" spans="1:9" ht="12.75">
      <c r="A36" s="77"/>
      <c r="B36" s="77"/>
      <c r="C36" s="77"/>
      <c r="D36" s="77"/>
      <c r="E36" s="77"/>
      <c r="F36" s="77"/>
      <c r="G36" s="77"/>
      <c r="H36" s="77"/>
      <c r="I36" s="77"/>
    </row>
    <row r="37" spans="1:9" ht="12.75">
      <c r="A37" s="77"/>
      <c r="B37" s="77"/>
      <c r="C37" s="77"/>
      <c r="D37" s="77"/>
      <c r="E37" s="77"/>
      <c r="F37" s="77"/>
      <c r="G37" s="77"/>
      <c r="H37" s="77"/>
      <c r="I37" s="77"/>
    </row>
    <row r="38" spans="1:9" ht="12.75">
      <c r="A38" s="77"/>
      <c r="B38" s="77"/>
      <c r="C38" s="77"/>
      <c r="D38" s="77"/>
      <c r="E38" s="77"/>
      <c r="F38" s="77"/>
      <c r="G38" s="77"/>
      <c r="H38" s="77"/>
      <c r="I38" s="77"/>
    </row>
    <row r="39" spans="1:9" ht="12.75">
      <c r="A39" s="77"/>
      <c r="B39" s="77"/>
      <c r="C39" s="77"/>
      <c r="D39" s="77"/>
      <c r="E39" s="77"/>
      <c r="F39" s="77"/>
      <c r="G39" s="77"/>
      <c r="H39" s="77"/>
      <c r="I39" s="77"/>
    </row>
    <row r="40" spans="1:11" ht="12.75">
      <c r="A40" s="77"/>
      <c r="B40" s="77"/>
      <c r="C40" s="77"/>
      <c r="D40" s="77"/>
      <c r="E40" s="77"/>
      <c r="F40" s="77"/>
      <c r="G40" s="77"/>
      <c r="H40" s="77"/>
      <c r="I40" s="77"/>
      <c r="J40" s="77"/>
      <c r="K40" s="77"/>
    </row>
    <row r="41" spans="1:11" ht="12.75">
      <c r="A41" s="77"/>
      <c r="B41" s="77"/>
      <c r="C41" s="77"/>
      <c r="D41" s="77"/>
      <c r="E41" s="77"/>
      <c r="F41" s="77"/>
      <c r="G41" s="77"/>
      <c r="H41" s="77"/>
      <c r="I41" s="77"/>
      <c r="J41" s="77"/>
      <c r="K41" s="77"/>
    </row>
    <row r="42" spans="1:11" ht="12.75">
      <c r="A42" s="77"/>
      <c r="B42" s="77"/>
      <c r="C42" s="120" t="str">
        <f>'d.tilt'!V9</f>
        <v>Correction for body angle</v>
      </c>
      <c r="D42" s="121"/>
      <c r="E42" s="121"/>
      <c r="F42" s="121"/>
      <c r="G42" s="121"/>
      <c r="H42" s="122"/>
      <c r="I42" s="77"/>
      <c r="J42" s="77"/>
      <c r="K42" s="77"/>
    </row>
    <row r="43" spans="1:11" ht="12.75">
      <c r="A43" s="77"/>
      <c r="B43" s="77"/>
      <c r="C43" s="102">
        <f>'d.tilt'!T10</f>
        <v>15</v>
      </c>
      <c r="D43" s="103">
        <f>'d.tilt'!U10</f>
        <v>30</v>
      </c>
      <c r="E43" s="103">
        <f>'d.tilt'!V10</f>
        <v>45</v>
      </c>
      <c r="F43" s="103">
        <f>'d.tilt'!W10</f>
        <v>60</v>
      </c>
      <c r="G43" s="103">
        <f>'d.tilt'!X10</f>
        <v>75</v>
      </c>
      <c r="H43" s="101" t="str">
        <f>'d.tilt'!Y10</f>
        <v>(deg)</v>
      </c>
      <c r="I43" s="77"/>
      <c r="J43" s="77"/>
      <c r="K43" s="77"/>
    </row>
    <row r="44" spans="1:11" ht="12.75">
      <c r="A44" s="77"/>
      <c r="B44" s="77"/>
      <c r="C44" s="104">
        <f>'d.tilt'!T11</f>
        <v>0.8333333333333334</v>
      </c>
      <c r="D44" s="105">
        <f>'d.tilt'!U11</f>
        <v>0.6666666666666666</v>
      </c>
      <c r="E44" s="105">
        <f>'d.tilt'!V11</f>
        <v>0.5</v>
      </c>
      <c r="F44" s="105">
        <f>'d.tilt'!W11</f>
        <v>0.3333333333333333</v>
      </c>
      <c r="G44" s="105">
        <f>'d.tilt'!X11</f>
        <v>0.16666666666666666</v>
      </c>
      <c r="H44" s="106" t="str">
        <f>'d.tilt'!Y11</f>
        <v>(factor)</v>
      </c>
      <c r="I44" s="77"/>
      <c r="J44" s="77"/>
      <c r="K44" s="77"/>
    </row>
    <row r="45" spans="1:11" ht="12.75">
      <c r="A45" s="77"/>
      <c r="B45" s="77"/>
      <c r="C45" s="77"/>
      <c r="D45" s="77"/>
      <c r="E45" s="77"/>
      <c r="F45" s="77"/>
      <c r="G45" s="77"/>
      <c r="H45" s="77"/>
      <c r="I45" s="77"/>
      <c r="J45" s="77"/>
      <c r="K45" s="77"/>
    </row>
  </sheetData>
  <mergeCells count="1">
    <mergeCell ref="C42:H4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140625" defaultRowHeight="12.75"/>
  <cols>
    <col min="3" max="7" width="5.7109375" style="0" customWidth="1"/>
    <col min="8" max="8" width="7.140625" style="0" customWidth="1"/>
  </cols>
  <sheetData>
    <row r="1" ht="12.75">
      <c r="A1" t="str">
        <f>i!A3</f>
        <v>LensTScalc v 01, 2009-11-05</v>
      </c>
    </row>
    <row r="2" spans="1:9" ht="12.75">
      <c r="A2" s="77"/>
      <c r="B2" s="77"/>
      <c r="C2" s="77"/>
      <c r="D2" s="77"/>
      <c r="E2" s="77"/>
      <c r="F2" s="77"/>
      <c r="G2" s="77"/>
      <c r="H2" s="77"/>
      <c r="I2" s="77"/>
    </row>
    <row r="3" spans="1:9" ht="12.75">
      <c r="A3" s="77"/>
      <c r="B3" s="77"/>
      <c r="C3" s="77"/>
      <c r="D3" s="77"/>
      <c r="E3" s="77"/>
      <c r="F3" s="77"/>
      <c r="G3" s="77"/>
      <c r="H3" s="77"/>
      <c r="I3" s="77"/>
    </row>
    <row r="4" spans="1:9" ht="12.75">
      <c r="A4" s="77"/>
      <c r="B4" s="77"/>
      <c r="C4" s="77"/>
      <c r="D4" s="77"/>
      <c r="E4" s="77"/>
      <c r="F4" s="77"/>
      <c r="G4" s="77"/>
      <c r="H4" s="77"/>
      <c r="I4" s="77"/>
    </row>
    <row r="5" spans="1:9" ht="12.75">
      <c r="A5" s="77"/>
      <c r="B5" s="77"/>
      <c r="C5" s="77"/>
      <c r="D5" s="77"/>
      <c r="E5" s="77"/>
      <c r="F5" s="77"/>
      <c r="G5" s="77"/>
      <c r="H5" s="77"/>
      <c r="I5" s="77"/>
    </row>
    <row r="6" spans="1:9" ht="12.75">
      <c r="A6" s="77"/>
      <c r="B6" s="77"/>
      <c r="C6" s="77"/>
      <c r="D6" s="77"/>
      <c r="E6" s="77"/>
      <c r="F6" s="77"/>
      <c r="G6" s="77"/>
      <c r="H6" s="77"/>
      <c r="I6" s="77"/>
    </row>
    <row r="7" spans="1:9" ht="12.75">
      <c r="A7" s="77"/>
      <c r="B7" s="77"/>
      <c r="C7" s="77"/>
      <c r="D7" s="77"/>
      <c r="E7" s="77"/>
      <c r="F7" s="77"/>
      <c r="G7" s="77"/>
      <c r="H7" s="77"/>
      <c r="I7" s="77"/>
    </row>
    <row r="8" spans="1:9" ht="12.75">
      <c r="A8" s="77"/>
      <c r="B8" s="77"/>
      <c r="C8" s="77"/>
      <c r="D8" s="77"/>
      <c r="E8" s="77"/>
      <c r="F8" s="77"/>
      <c r="G8" s="77"/>
      <c r="H8" s="77"/>
      <c r="I8" s="77"/>
    </row>
    <row r="9" spans="1:9" ht="12.75">
      <c r="A9" s="77"/>
      <c r="B9" s="77"/>
      <c r="C9" s="77"/>
      <c r="D9" s="77"/>
      <c r="E9" s="77"/>
      <c r="F9" s="77"/>
      <c r="G9" s="77"/>
      <c r="H9" s="77"/>
      <c r="I9" s="77"/>
    </row>
    <row r="10" spans="1:9" ht="12.75">
      <c r="A10" s="77"/>
      <c r="B10" s="77"/>
      <c r="C10" s="77"/>
      <c r="D10" s="77"/>
      <c r="E10" s="77"/>
      <c r="F10" s="77"/>
      <c r="G10" s="77"/>
      <c r="H10" s="77"/>
      <c r="I10" s="77"/>
    </row>
    <row r="11" spans="1:9" ht="12.75">
      <c r="A11" s="77"/>
      <c r="B11" s="77"/>
      <c r="C11" s="77"/>
      <c r="D11" s="77"/>
      <c r="E11" s="77"/>
      <c r="F11" s="77"/>
      <c r="G11" s="77"/>
      <c r="H11" s="77"/>
      <c r="I11" s="77"/>
    </row>
    <row r="12" spans="1:9" ht="12.75">
      <c r="A12" s="77"/>
      <c r="B12" s="77"/>
      <c r="C12" s="77"/>
      <c r="D12" s="77"/>
      <c r="E12" s="77"/>
      <c r="F12" s="77"/>
      <c r="G12" s="77"/>
      <c r="H12" s="77"/>
      <c r="I12" s="77"/>
    </row>
    <row r="13" spans="1:9" ht="12.75">
      <c r="A13" s="77"/>
      <c r="B13" s="77"/>
      <c r="C13" s="77"/>
      <c r="D13" s="77"/>
      <c r="E13" s="77"/>
      <c r="F13" s="77"/>
      <c r="G13" s="77"/>
      <c r="H13" s="77"/>
      <c r="I13" s="77"/>
    </row>
    <row r="14" spans="1:9" ht="12.75">
      <c r="A14" s="77"/>
      <c r="B14" s="77"/>
      <c r="C14" s="77"/>
      <c r="D14" s="77"/>
      <c r="E14" s="77"/>
      <c r="F14" s="77"/>
      <c r="G14" s="77"/>
      <c r="H14" s="77"/>
      <c r="I14" s="77"/>
    </row>
    <row r="15" spans="1:9" ht="12.75">
      <c r="A15" s="77"/>
      <c r="B15" s="77"/>
      <c r="C15" s="77"/>
      <c r="D15" s="77"/>
      <c r="E15" s="77"/>
      <c r="F15" s="77"/>
      <c r="G15" s="77"/>
      <c r="H15" s="77"/>
      <c r="I15" s="77"/>
    </row>
    <row r="16" spans="1:9" ht="12.75">
      <c r="A16" s="77"/>
      <c r="B16" s="77"/>
      <c r="C16" s="77"/>
      <c r="D16" s="77"/>
      <c r="E16" s="77"/>
      <c r="F16" s="77"/>
      <c r="G16" s="77"/>
      <c r="H16" s="77"/>
      <c r="I16" s="77"/>
    </row>
    <row r="17" spans="1:9" ht="12.75">
      <c r="A17" s="77"/>
      <c r="B17" s="77"/>
      <c r="C17" s="77"/>
      <c r="D17" s="77"/>
      <c r="E17" s="77"/>
      <c r="F17" s="77"/>
      <c r="G17" s="77"/>
      <c r="H17" s="77"/>
      <c r="I17" s="77"/>
    </row>
    <row r="18" spans="1:9" ht="12.75">
      <c r="A18" s="77"/>
      <c r="B18" s="77"/>
      <c r="C18" s="77"/>
      <c r="D18" s="77"/>
      <c r="E18" s="77"/>
      <c r="F18" s="77"/>
      <c r="G18" s="77"/>
      <c r="H18" s="77"/>
      <c r="I18" s="77"/>
    </row>
    <row r="19" spans="1:9" ht="12.75">
      <c r="A19" s="77"/>
      <c r="B19" s="77"/>
      <c r="C19" s="77"/>
      <c r="D19" s="77"/>
      <c r="E19" s="77"/>
      <c r="F19" s="77"/>
      <c r="G19" s="77"/>
      <c r="H19" s="77"/>
      <c r="I19" s="77"/>
    </row>
    <row r="20" spans="1:9" ht="12.75">
      <c r="A20" s="77"/>
      <c r="B20" s="77"/>
      <c r="C20" s="77"/>
      <c r="D20" s="77"/>
      <c r="E20" s="77"/>
      <c r="F20" s="77"/>
      <c r="G20" s="77"/>
      <c r="H20" s="77"/>
      <c r="I20" s="77"/>
    </row>
    <row r="21" spans="1:9" ht="12.75">
      <c r="A21" s="77"/>
      <c r="B21" s="77"/>
      <c r="C21" s="77"/>
      <c r="D21" s="77"/>
      <c r="E21" s="77"/>
      <c r="F21" s="77"/>
      <c r="G21" s="77"/>
      <c r="H21" s="77"/>
      <c r="I21" s="77"/>
    </row>
    <row r="22" spans="1:9" ht="12.75">
      <c r="A22" s="77"/>
      <c r="B22" s="77"/>
      <c r="C22" s="77"/>
      <c r="D22" s="77"/>
      <c r="E22" s="77"/>
      <c r="F22" s="77"/>
      <c r="G22" s="77"/>
      <c r="H22" s="77"/>
      <c r="I22" s="77"/>
    </row>
    <row r="23" spans="1:9" ht="12.75">
      <c r="A23" s="77"/>
      <c r="B23" s="77"/>
      <c r="C23" s="77"/>
      <c r="D23" s="77"/>
      <c r="E23" s="77"/>
      <c r="F23" s="77"/>
      <c r="G23" s="77"/>
      <c r="H23" s="77"/>
      <c r="I23" s="77"/>
    </row>
    <row r="24" spans="1:9" ht="12.75">
      <c r="A24" s="77"/>
      <c r="B24" s="77"/>
      <c r="C24" s="77"/>
      <c r="D24" s="77"/>
      <c r="E24" s="77"/>
      <c r="F24" s="77"/>
      <c r="G24" s="77"/>
      <c r="H24" s="77"/>
      <c r="I24" s="77"/>
    </row>
    <row r="25" spans="1:9" ht="12.75">
      <c r="A25" s="77"/>
      <c r="B25" s="77"/>
      <c r="C25" s="77"/>
      <c r="D25" s="77"/>
      <c r="E25" s="77"/>
      <c r="F25" s="77"/>
      <c r="G25" s="77"/>
      <c r="H25" s="77"/>
      <c r="I25" s="77"/>
    </row>
    <row r="26" spans="1:9" ht="12.75">
      <c r="A26" s="77"/>
      <c r="B26" s="77"/>
      <c r="C26" s="77"/>
      <c r="D26" s="77"/>
      <c r="E26" s="77"/>
      <c r="F26" s="77"/>
      <c r="G26" s="77"/>
      <c r="H26" s="77"/>
      <c r="I26" s="77"/>
    </row>
    <row r="27" spans="1:9" ht="12.75">
      <c r="A27" s="77"/>
      <c r="B27" s="77"/>
      <c r="C27" s="77"/>
      <c r="D27" s="77"/>
      <c r="E27" s="77"/>
      <c r="F27" s="77"/>
      <c r="G27" s="77"/>
      <c r="H27" s="77"/>
      <c r="I27" s="77"/>
    </row>
    <row r="28" spans="1:9" ht="12.75">
      <c r="A28" s="77"/>
      <c r="B28" s="77"/>
      <c r="C28" s="77"/>
      <c r="D28" s="77"/>
      <c r="E28" s="77"/>
      <c r="F28" s="77"/>
      <c r="G28" s="77"/>
      <c r="H28" s="77"/>
      <c r="I28" s="77"/>
    </row>
    <row r="29" spans="1:9" ht="12.75">
      <c r="A29" s="77"/>
      <c r="B29" s="77"/>
      <c r="C29" s="77"/>
      <c r="D29" s="77"/>
      <c r="E29" s="77"/>
      <c r="F29" s="77"/>
      <c r="G29" s="77"/>
      <c r="H29" s="77"/>
      <c r="I29" s="77"/>
    </row>
    <row r="30" spans="1:9" ht="12.75">
      <c r="A30" s="77"/>
      <c r="B30" s="77"/>
      <c r="C30" s="77"/>
      <c r="D30" s="77"/>
      <c r="E30" s="77"/>
      <c r="F30" s="77"/>
      <c r="G30" s="77"/>
      <c r="H30" s="77"/>
      <c r="I30" s="77"/>
    </row>
    <row r="31" spans="1:9" ht="12.75">
      <c r="A31" s="77"/>
      <c r="B31" s="77"/>
      <c r="C31" s="77"/>
      <c r="D31" s="77"/>
      <c r="E31" s="77"/>
      <c r="F31" s="77"/>
      <c r="G31" s="77"/>
      <c r="H31" s="77"/>
      <c r="I31" s="77"/>
    </row>
    <row r="32" spans="1:9" ht="12.75">
      <c r="A32" s="77"/>
      <c r="B32" s="77"/>
      <c r="C32" s="77"/>
      <c r="D32" s="77"/>
      <c r="E32" s="77"/>
      <c r="F32" s="77"/>
      <c r="G32" s="77"/>
      <c r="H32" s="77"/>
      <c r="I32" s="77"/>
    </row>
    <row r="33" spans="1:9" ht="12.75">
      <c r="A33" s="77"/>
      <c r="B33" s="77"/>
      <c r="C33" s="77"/>
      <c r="D33" s="77"/>
      <c r="E33" s="77"/>
      <c r="F33" s="77"/>
      <c r="G33" s="77"/>
      <c r="H33" s="77"/>
      <c r="I33" s="77"/>
    </row>
    <row r="34" spans="1:9" ht="12.75">
      <c r="A34" s="77"/>
      <c r="B34" s="77"/>
      <c r="C34" s="77"/>
      <c r="D34" s="77"/>
      <c r="E34" s="77"/>
      <c r="F34" s="77"/>
      <c r="G34" s="77"/>
      <c r="H34" s="77"/>
      <c r="I34" s="77"/>
    </row>
    <row r="35" spans="1:9" ht="12.75">
      <c r="A35" s="77"/>
      <c r="B35" s="77"/>
      <c r="C35" s="77"/>
      <c r="D35" s="77"/>
      <c r="E35" s="77"/>
      <c r="F35" s="77"/>
      <c r="G35" s="77"/>
      <c r="H35" s="77"/>
      <c r="I35" s="77"/>
    </row>
    <row r="36" spans="1:9" ht="12.75">
      <c r="A36" s="77"/>
      <c r="B36" s="77"/>
      <c r="C36" s="77"/>
      <c r="D36" s="77"/>
      <c r="E36" s="77"/>
      <c r="F36" s="77"/>
      <c r="G36" s="77"/>
      <c r="H36" s="77"/>
      <c r="I36" s="77"/>
    </row>
    <row r="37" spans="1:9" ht="12.75">
      <c r="A37" s="77"/>
      <c r="B37" s="77"/>
      <c r="C37" s="77"/>
      <c r="D37" s="77"/>
      <c r="E37" s="77"/>
      <c r="F37" s="77"/>
      <c r="G37" s="77"/>
      <c r="H37" s="77"/>
      <c r="I37" s="77"/>
    </row>
    <row r="38" spans="1:9" ht="12.75">
      <c r="A38" s="77"/>
      <c r="B38" s="77"/>
      <c r="C38" s="77"/>
      <c r="D38" s="77"/>
      <c r="E38" s="77"/>
      <c r="F38" s="77"/>
      <c r="G38" s="77"/>
      <c r="H38" s="77"/>
      <c r="I38" s="77"/>
    </row>
    <row r="39" spans="1:9" ht="12.75">
      <c r="A39" s="77"/>
      <c r="B39" s="77"/>
      <c r="C39" s="77"/>
      <c r="D39" s="77"/>
      <c r="E39" s="77"/>
      <c r="F39" s="77"/>
      <c r="G39" s="77"/>
      <c r="H39" s="77"/>
      <c r="I39" s="77"/>
    </row>
    <row r="40" spans="1:11" ht="12.75">
      <c r="A40" s="77"/>
      <c r="B40" s="77"/>
      <c r="C40" s="77"/>
      <c r="D40" s="77"/>
      <c r="E40" s="77"/>
      <c r="F40" s="77"/>
      <c r="G40" s="77"/>
      <c r="H40" s="77"/>
      <c r="I40" s="77"/>
      <c r="J40" s="77"/>
      <c r="K40" s="77"/>
    </row>
    <row r="41" spans="1:11" ht="12.75">
      <c r="A41" s="77"/>
      <c r="B41" s="77"/>
      <c r="C41" s="77"/>
      <c r="D41" s="77"/>
      <c r="E41" s="77"/>
      <c r="F41" s="77"/>
      <c r="G41" s="77"/>
      <c r="H41" s="77"/>
      <c r="I41" s="77"/>
      <c r="J41" s="77"/>
      <c r="K41" s="77"/>
    </row>
    <row r="42" spans="1:11" ht="12.75">
      <c r="A42" s="77"/>
      <c r="B42" s="77"/>
      <c r="C42" s="120" t="str">
        <f>'d.tilt'!V9</f>
        <v>Correction for body angle</v>
      </c>
      <c r="D42" s="121"/>
      <c r="E42" s="121"/>
      <c r="F42" s="121"/>
      <c r="G42" s="121"/>
      <c r="H42" s="122"/>
      <c r="I42" s="77"/>
      <c r="J42" s="77"/>
      <c r="K42" s="77"/>
    </row>
    <row r="43" spans="1:11" ht="12.75">
      <c r="A43" s="77"/>
      <c r="B43" s="77"/>
      <c r="C43" s="86">
        <f>'d.tilt'!T10</f>
        <v>15</v>
      </c>
      <c r="D43" s="87">
        <f>'d.tilt'!U10</f>
        <v>30</v>
      </c>
      <c r="E43" s="87">
        <f>'d.tilt'!V10</f>
        <v>45</v>
      </c>
      <c r="F43" s="87">
        <f>'d.tilt'!W10</f>
        <v>60</v>
      </c>
      <c r="G43" s="87">
        <f>'d.tilt'!X10</f>
        <v>75</v>
      </c>
      <c r="H43" s="78" t="str">
        <f>'d.tilt'!Y10</f>
        <v>(deg)</v>
      </c>
      <c r="I43" s="77"/>
      <c r="J43" s="77"/>
      <c r="K43" s="77"/>
    </row>
    <row r="44" spans="1:11" ht="12.75">
      <c r="A44" s="77"/>
      <c r="B44" s="77"/>
      <c r="C44" s="79">
        <f>'d.tilt'!T11</f>
        <v>0.8333333333333334</v>
      </c>
      <c r="D44" s="80">
        <f>'d.tilt'!U11</f>
        <v>0.6666666666666666</v>
      </c>
      <c r="E44" s="80">
        <f>'d.tilt'!V11</f>
        <v>0.5</v>
      </c>
      <c r="F44" s="80">
        <f>'d.tilt'!W11</f>
        <v>0.3333333333333333</v>
      </c>
      <c r="G44" s="80">
        <f>'d.tilt'!X11</f>
        <v>0.16666666666666666</v>
      </c>
      <c r="H44" s="88" t="str">
        <f>'d.tilt'!Y11</f>
        <v>(factor)</v>
      </c>
      <c r="I44" s="77"/>
      <c r="J44" s="77"/>
      <c r="K44" s="77"/>
    </row>
    <row r="45" spans="1:11" ht="12.75">
      <c r="A45" s="77"/>
      <c r="B45" s="77"/>
      <c r="C45" s="77"/>
      <c r="D45" s="77"/>
      <c r="E45" s="77"/>
      <c r="F45" s="77"/>
      <c r="G45" s="77"/>
      <c r="H45" s="77"/>
      <c r="I45" s="77"/>
      <c r="J45" s="77"/>
      <c r="K45" s="77"/>
    </row>
  </sheetData>
  <mergeCells count="1">
    <mergeCell ref="C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140625" defaultRowHeight="12.75"/>
  <cols>
    <col min="3" max="7" width="5.7109375" style="0" customWidth="1"/>
    <col min="8" max="8" width="7.140625" style="0" customWidth="1"/>
  </cols>
  <sheetData>
    <row r="1" spans="1:11" ht="12.75">
      <c r="A1" t="str">
        <f>i!A3</f>
        <v>LensTScalc v 01, 2009-11-05</v>
      </c>
      <c r="J1" s="77"/>
      <c r="K1" s="77"/>
    </row>
    <row r="2" spans="1:11" ht="12.75">
      <c r="A2" s="77"/>
      <c r="B2" s="77"/>
      <c r="C2" s="77"/>
      <c r="D2" s="77"/>
      <c r="E2" s="77"/>
      <c r="F2" s="77"/>
      <c r="G2" s="77"/>
      <c r="H2" s="77"/>
      <c r="I2" s="77"/>
      <c r="J2" s="77"/>
      <c r="K2" s="77"/>
    </row>
    <row r="3" spans="1:11" ht="12.75">
      <c r="A3" s="77"/>
      <c r="B3" s="77"/>
      <c r="C3" s="77"/>
      <c r="D3" s="77"/>
      <c r="E3" s="77"/>
      <c r="F3" s="77"/>
      <c r="G3" s="77"/>
      <c r="H3" s="77"/>
      <c r="I3" s="77"/>
      <c r="J3" s="77"/>
      <c r="K3" s="77"/>
    </row>
    <row r="4" spans="1:11" ht="12.75">
      <c r="A4" s="77"/>
      <c r="B4" s="77"/>
      <c r="C4" s="77"/>
      <c r="D4" s="77"/>
      <c r="E4" s="77"/>
      <c r="F4" s="77"/>
      <c r="G4" s="77"/>
      <c r="H4" s="77"/>
      <c r="I4" s="77"/>
      <c r="J4" s="77"/>
      <c r="K4" s="77"/>
    </row>
    <row r="5" spans="1:11" ht="12.75">
      <c r="A5" s="77"/>
      <c r="B5" s="77"/>
      <c r="C5" s="77"/>
      <c r="D5" s="77"/>
      <c r="E5" s="77"/>
      <c r="F5" s="77"/>
      <c r="G5" s="77"/>
      <c r="H5" s="77"/>
      <c r="I5" s="77"/>
      <c r="J5" s="77"/>
      <c r="K5" s="77"/>
    </row>
    <row r="6" spans="1:11" ht="12.75">
      <c r="A6" s="77"/>
      <c r="B6" s="77"/>
      <c r="C6" s="77"/>
      <c r="D6" s="77"/>
      <c r="E6" s="77"/>
      <c r="F6" s="77"/>
      <c r="G6" s="77"/>
      <c r="H6" s="77"/>
      <c r="I6" s="77"/>
      <c r="J6" s="77"/>
      <c r="K6" s="77"/>
    </row>
    <row r="7" spans="1:11" ht="12.75">
      <c r="A7" s="77"/>
      <c r="B7" s="77"/>
      <c r="C7" s="77"/>
      <c r="D7" s="77"/>
      <c r="E7" s="77"/>
      <c r="F7" s="77"/>
      <c r="G7" s="77"/>
      <c r="H7" s="77"/>
      <c r="I7" s="77"/>
      <c r="J7" s="77"/>
      <c r="K7" s="77"/>
    </row>
    <row r="8" spans="1:11" ht="12.75">
      <c r="A8" s="77"/>
      <c r="B8" s="77"/>
      <c r="C8" s="77"/>
      <c r="D8" s="77"/>
      <c r="E8" s="77"/>
      <c r="F8" s="77"/>
      <c r="G8" s="77"/>
      <c r="H8" s="77"/>
      <c r="I8" s="77"/>
      <c r="J8" s="77"/>
      <c r="K8" s="77"/>
    </row>
    <row r="9" spans="1:11" ht="12.75">
      <c r="A9" s="77"/>
      <c r="B9" s="77"/>
      <c r="C9" s="77"/>
      <c r="D9" s="77"/>
      <c r="E9" s="77"/>
      <c r="F9" s="77"/>
      <c r="G9" s="77"/>
      <c r="H9" s="77"/>
      <c r="I9" s="77"/>
      <c r="J9" s="77"/>
      <c r="K9" s="77"/>
    </row>
    <row r="10" spans="1:11" ht="12.75">
      <c r="A10" s="77"/>
      <c r="B10" s="77"/>
      <c r="C10" s="77"/>
      <c r="D10" s="77"/>
      <c r="E10" s="77"/>
      <c r="F10" s="77"/>
      <c r="G10" s="77"/>
      <c r="H10" s="77"/>
      <c r="I10" s="77"/>
      <c r="J10" s="77"/>
      <c r="K10" s="77"/>
    </row>
    <row r="11" spans="1:11" ht="12.75">
      <c r="A11" s="77"/>
      <c r="B11" s="77"/>
      <c r="C11" s="77"/>
      <c r="D11" s="77"/>
      <c r="E11" s="77"/>
      <c r="F11" s="77"/>
      <c r="G11" s="77"/>
      <c r="H11" s="77"/>
      <c r="I11" s="77"/>
      <c r="J11" s="77"/>
      <c r="K11" s="77"/>
    </row>
    <row r="12" spans="1:11" ht="12.75">
      <c r="A12" s="77"/>
      <c r="B12" s="77"/>
      <c r="C12" s="77"/>
      <c r="D12" s="77"/>
      <c r="E12" s="77"/>
      <c r="F12" s="77"/>
      <c r="G12" s="77"/>
      <c r="H12" s="77"/>
      <c r="I12" s="77"/>
      <c r="J12" s="77"/>
      <c r="K12" s="77"/>
    </row>
    <row r="13" spans="1:11" ht="12.75">
      <c r="A13" s="77"/>
      <c r="B13" s="77"/>
      <c r="C13" s="77"/>
      <c r="D13" s="77"/>
      <c r="E13" s="77"/>
      <c r="F13" s="77"/>
      <c r="G13" s="77"/>
      <c r="H13" s="77"/>
      <c r="I13" s="77"/>
      <c r="J13" s="77"/>
      <c r="K13" s="77"/>
    </row>
    <row r="14" spans="1:11" ht="12.75">
      <c r="A14" s="77"/>
      <c r="B14" s="77"/>
      <c r="C14" s="77"/>
      <c r="D14" s="77"/>
      <c r="E14" s="77"/>
      <c r="F14" s="77"/>
      <c r="G14" s="77"/>
      <c r="H14" s="77"/>
      <c r="I14" s="77"/>
      <c r="J14" s="77"/>
      <c r="K14" s="77"/>
    </row>
    <row r="15" spans="1:11" ht="12.75">
      <c r="A15" s="77"/>
      <c r="B15" s="77"/>
      <c r="C15" s="77"/>
      <c r="D15" s="77"/>
      <c r="E15" s="77"/>
      <c r="F15" s="77"/>
      <c r="G15" s="77"/>
      <c r="H15" s="77"/>
      <c r="I15" s="77"/>
      <c r="J15" s="77"/>
      <c r="K15" s="77"/>
    </row>
    <row r="16" spans="1:11" ht="12.75">
      <c r="A16" s="77"/>
      <c r="B16" s="77"/>
      <c r="C16" s="77"/>
      <c r="D16" s="77"/>
      <c r="E16" s="77"/>
      <c r="F16" s="77"/>
      <c r="G16" s="77"/>
      <c r="H16" s="77"/>
      <c r="I16" s="77"/>
      <c r="J16" s="77"/>
      <c r="K16" s="77"/>
    </row>
    <row r="17" spans="1:11" ht="12.75">
      <c r="A17" s="77"/>
      <c r="B17" s="77"/>
      <c r="C17" s="77"/>
      <c r="D17" s="77"/>
      <c r="E17" s="77"/>
      <c r="F17" s="77"/>
      <c r="G17" s="77"/>
      <c r="H17" s="77"/>
      <c r="I17" s="77"/>
      <c r="J17" s="77"/>
      <c r="K17" s="77"/>
    </row>
    <row r="18" spans="1:11" ht="12.75">
      <c r="A18" s="77"/>
      <c r="B18" s="77"/>
      <c r="C18" s="77"/>
      <c r="D18" s="77"/>
      <c r="E18" s="77"/>
      <c r="F18" s="77"/>
      <c r="G18" s="77"/>
      <c r="H18" s="77"/>
      <c r="I18" s="77"/>
      <c r="J18" s="77"/>
      <c r="K18" s="77"/>
    </row>
    <row r="19" spans="1:11" ht="12.75">
      <c r="A19" s="77"/>
      <c r="B19" s="77"/>
      <c r="C19" s="77"/>
      <c r="D19" s="77"/>
      <c r="E19" s="77"/>
      <c r="F19" s="77"/>
      <c r="G19" s="77"/>
      <c r="H19" s="77"/>
      <c r="I19" s="77"/>
      <c r="J19" s="77"/>
      <c r="K19" s="77"/>
    </row>
    <row r="20" spans="1:11" ht="12.75">
      <c r="A20" s="77"/>
      <c r="B20" s="77"/>
      <c r="C20" s="77"/>
      <c r="D20" s="77"/>
      <c r="E20" s="77"/>
      <c r="F20" s="77"/>
      <c r="G20" s="77"/>
      <c r="H20" s="77"/>
      <c r="I20" s="77"/>
      <c r="J20" s="77"/>
      <c r="K20" s="77"/>
    </row>
    <row r="21" spans="1:11" ht="12.75">
      <c r="A21" s="77"/>
      <c r="B21" s="77"/>
      <c r="C21" s="77"/>
      <c r="D21" s="77"/>
      <c r="E21" s="77"/>
      <c r="F21" s="77"/>
      <c r="G21" s="77"/>
      <c r="H21" s="77"/>
      <c r="I21" s="77"/>
      <c r="J21" s="77"/>
      <c r="K21" s="77"/>
    </row>
    <row r="22" spans="1:11" ht="12.75">
      <c r="A22" s="77"/>
      <c r="B22" s="77"/>
      <c r="C22" s="77"/>
      <c r="D22" s="77"/>
      <c r="E22" s="77"/>
      <c r="F22" s="77"/>
      <c r="G22" s="77"/>
      <c r="H22" s="77"/>
      <c r="I22" s="77"/>
      <c r="J22" s="77"/>
      <c r="K22" s="77"/>
    </row>
    <row r="23" spans="1:11" ht="12.75">
      <c r="A23" s="77"/>
      <c r="B23" s="77"/>
      <c r="C23" s="77"/>
      <c r="D23" s="77"/>
      <c r="E23" s="77"/>
      <c r="F23" s="77"/>
      <c r="G23" s="77"/>
      <c r="H23" s="77"/>
      <c r="I23" s="77"/>
      <c r="J23" s="77"/>
      <c r="K23" s="77"/>
    </row>
    <row r="24" spans="1:11" ht="12.75">
      <c r="A24" s="77"/>
      <c r="B24" s="77"/>
      <c r="C24" s="77"/>
      <c r="D24" s="77"/>
      <c r="E24" s="77"/>
      <c r="F24" s="77"/>
      <c r="G24" s="77"/>
      <c r="H24" s="77"/>
      <c r="I24" s="77"/>
      <c r="J24" s="77"/>
      <c r="K24" s="77"/>
    </row>
    <row r="25" spans="1:11" ht="12.75">
      <c r="A25" s="77"/>
      <c r="B25" s="77"/>
      <c r="C25" s="77"/>
      <c r="D25" s="77"/>
      <c r="E25" s="77"/>
      <c r="F25" s="77"/>
      <c r="G25" s="77"/>
      <c r="H25" s="77"/>
      <c r="I25" s="77"/>
      <c r="J25" s="77"/>
      <c r="K25" s="77"/>
    </row>
    <row r="26" spans="1:11" ht="12.75">
      <c r="A26" s="77"/>
      <c r="B26" s="77"/>
      <c r="C26" s="77"/>
      <c r="D26" s="77"/>
      <c r="E26" s="77"/>
      <c r="F26" s="77"/>
      <c r="G26" s="77"/>
      <c r="H26" s="77"/>
      <c r="I26" s="77"/>
      <c r="J26" s="77"/>
      <c r="K26" s="77"/>
    </row>
    <row r="27" spans="1:11" ht="12.75">
      <c r="A27" s="77"/>
      <c r="B27" s="77"/>
      <c r="C27" s="77"/>
      <c r="D27" s="77"/>
      <c r="E27" s="77"/>
      <c r="F27" s="77"/>
      <c r="G27" s="77"/>
      <c r="H27" s="77"/>
      <c r="I27" s="77"/>
      <c r="J27" s="77"/>
      <c r="K27" s="77"/>
    </row>
    <row r="28" spans="1:11" ht="12.75">
      <c r="A28" s="77"/>
      <c r="B28" s="77"/>
      <c r="C28" s="77"/>
      <c r="D28" s="77"/>
      <c r="E28" s="77"/>
      <c r="F28" s="77"/>
      <c r="G28" s="77"/>
      <c r="H28" s="77"/>
      <c r="I28" s="77"/>
      <c r="J28" s="77"/>
      <c r="K28" s="77"/>
    </row>
    <row r="29" spans="1:11" ht="12.75">
      <c r="A29" s="77"/>
      <c r="B29" s="77"/>
      <c r="C29" s="77"/>
      <c r="D29" s="77"/>
      <c r="E29" s="77"/>
      <c r="F29" s="77"/>
      <c r="G29" s="77"/>
      <c r="H29" s="77"/>
      <c r="I29" s="77"/>
      <c r="J29" s="77"/>
      <c r="K29" s="77"/>
    </row>
    <row r="30" spans="1:11" ht="12.75">
      <c r="A30" s="77"/>
      <c r="B30" s="77"/>
      <c r="C30" s="77"/>
      <c r="D30" s="77"/>
      <c r="E30" s="77"/>
      <c r="F30" s="77"/>
      <c r="G30" s="77"/>
      <c r="H30" s="77"/>
      <c r="I30" s="77"/>
      <c r="J30" s="77"/>
      <c r="K30" s="77"/>
    </row>
    <row r="31" spans="1:11" ht="12.75">
      <c r="A31" s="77"/>
      <c r="B31" s="77"/>
      <c r="C31" s="77"/>
      <c r="D31" s="77"/>
      <c r="E31" s="77"/>
      <c r="F31" s="77"/>
      <c r="G31" s="77"/>
      <c r="H31" s="77"/>
      <c r="I31" s="77"/>
      <c r="J31" s="77"/>
      <c r="K31" s="77"/>
    </row>
    <row r="32" spans="1:11" ht="12.75">
      <c r="A32" s="77"/>
      <c r="B32" s="77"/>
      <c r="C32" s="77"/>
      <c r="D32" s="77"/>
      <c r="E32" s="77"/>
      <c r="F32" s="77"/>
      <c r="G32" s="77"/>
      <c r="H32" s="77"/>
      <c r="I32" s="77"/>
      <c r="J32" s="77"/>
      <c r="K32" s="77"/>
    </row>
    <row r="33" spans="1:11" ht="12.75">
      <c r="A33" s="77"/>
      <c r="B33" s="77"/>
      <c r="C33" s="77"/>
      <c r="D33" s="77"/>
      <c r="E33" s="77"/>
      <c r="F33" s="77"/>
      <c r="G33" s="77"/>
      <c r="H33" s="77"/>
      <c r="I33" s="77"/>
      <c r="J33" s="77"/>
      <c r="K33" s="77"/>
    </row>
    <row r="34" spans="1:11" ht="12.75">
      <c r="A34" s="77"/>
      <c r="B34" s="77"/>
      <c r="C34" s="77"/>
      <c r="D34" s="77"/>
      <c r="E34" s="77"/>
      <c r="F34" s="77"/>
      <c r="G34" s="77"/>
      <c r="H34" s="77"/>
      <c r="I34" s="77"/>
      <c r="J34" s="77"/>
      <c r="K34" s="77"/>
    </row>
    <row r="35" spans="1:11" ht="12.75">
      <c r="A35" s="77"/>
      <c r="B35" s="77"/>
      <c r="C35" s="77"/>
      <c r="D35" s="77"/>
      <c r="E35" s="77"/>
      <c r="F35" s="77"/>
      <c r="G35" s="77"/>
      <c r="H35" s="77"/>
      <c r="I35" s="77"/>
      <c r="J35" s="77"/>
      <c r="K35" s="77"/>
    </row>
    <row r="36" spans="1:11" ht="12.75">
      <c r="A36" s="77"/>
      <c r="B36" s="77"/>
      <c r="C36" s="77"/>
      <c r="D36" s="77"/>
      <c r="E36" s="77"/>
      <c r="F36" s="77"/>
      <c r="G36" s="77"/>
      <c r="H36" s="77"/>
      <c r="I36" s="77"/>
      <c r="J36" s="77"/>
      <c r="K36" s="77"/>
    </row>
    <row r="37" spans="1:11" ht="12.75">
      <c r="A37" s="77"/>
      <c r="B37" s="77"/>
      <c r="C37" s="77"/>
      <c r="D37" s="77"/>
      <c r="E37" s="77"/>
      <c r="F37" s="77"/>
      <c r="G37" s="77"/>
      <c r="H37" s="77"/>
      <c r="I37" s="77"/>
      <c r="J37" s="77"/>
      <c r="K37" s="77"/>
    </row>
    <row r="38" spans="1:11" ht="12.75">
      <c r="A38" s="77"/>
      <c r="B38" s="77"/>
      <c r="C38" s="77"/>
      <c r="D38" s="77"/>
      <c r="E38" s="77"/>
      <c r="F38" s="77"/>
      <c r="G38" s="77"/>
      <c r="H38" s="77"/>
      <c r="I38" s="77"/>
      <c r="J38" s="77"/>
      <c r="K38" s="77"/>
    </row>
    <row r="39" spans="1:11" ht="12.75">
      <c r="A39" s="77"/>
      <c r="B39" s="77"/>
      <c r="C39" s="77"/>
      <c r="D39" s="77"/>
      <c r="E39" s="77"/>
      <c r="F39" s="77"/>
      <c r="G39" s="77"/>
      <c r="H39" s="77"/>
      <c r="I39" s="77"/>
      <c r="J39" s="77"/>
      <c r="K39" s="77"/>
    </row>
    <row r="40" spans="1:11" ht="12.75">
      <c r="A40" s="77"/>
      <c r="B40" s="77"/>
      <c r="C40" s="77"/>
      <c r="D40" s="77"/>
      <c r="E40" s="77"/>
      <c r="F40" s="77"/>
      <c r="G40" s="77"/>
      <c r="H40" s="77"/>
      <c r="I40" s="77"/>
      <c r="J40" s="77"/>
      <c r="K40" s="77"/>
    </row>
    <row r="41" spans="1:11" ht="12.75">
      <c r="A41" s="77"/>
      <c r="B41" s="77"/>
      <c r="C41" s="77"/>
      <c r="D41" s="77"/>
      <c r="E41" s="77"/>
      <c r="F41" s="77"/>
      <c r="G41" s="77"/>
      <c r="H41" s="77"/>
      <c r="I41" s="77"/>
      <c r="J41" s="77"/>
      <c r="K41" s="77"/>
    </row>
    <row r="42" spans="1:11" ht="12.75">
      <c r="A42" s="77"/>
      <c r="B42" s="77"/>
      <c r="C42" s="120" t="str">
        <f>'d.tilt'!V9</f>
        <v>Correction for body angle</v>
      </c>
      <c r="D42" s="121"/>
      <c r="E42" s="121"/>
      <c r="F42" s="121"/>
      <c r="G42" s="121"/>
      <c r="H42" s="122"/>
      <c r="I42" s="77"/>
      <c r="J42" s="77"/>
      <c r="K42" s="77"/>
    </row>
    <row r="43" spans="1:11" ht="12.75">
      <c r="A43" s="77"/>
      <c r="B43" s="77"/>
      <c r="C43" s="102">
        <f>'d.tilt'!T10</f>
        <v>15</v>
      </c>
      <c r="D43" s="103">
        <f>'d.tilt'!U10</f>
        <v>30</v>
      </c>
      <c r="E43" s="103">
        <f>'d.tilt'!V10</f>
        <v>45</v>
      </c>
      <c r="F43" s="103">
        <f>'d.tilt'!W10</f>
        <v>60</v>
      </c>
      <c r="G43" s="103">
        <f>'d.tilt'!X10</f>
        <v>75</v>
      </c>
      <c r="H43" s="101" t="str">
        <f>'d.tilt'!Y10</f>
        <v>(deg)</v>
      </c>
      <c r="I43" s="77"/>
      <c r="J43" s="77"/>
      <c r="K43" s="77"/>
    </row>
    <row r="44" spans="1:11" ht="12.75">
      <c r="A44" s="77"/>
      <c r="B44" s="77"/>
      <c r="C44" s="104">
        <f>'d.tilt'!T11</f>
        <v>0.8333333333333334</v>
      </c>
      <c r="D44" s="105">
        <f>'d.tilt'!U11</f>
        <v>0.6666666666666666</v>
      </c>
      <c r="E44" s="105">
        <f>'d.tilt'!V11</f>
        <v>0.5</v>
      </c>
      <c r="F44" s="105">
        <f>'d.tilt'!W11</f>
        <v>0.3333333333333333</v>
      </c>
      <c r="G44" s="105">
        <f>'d.tilt'!X11</f>
        <v>0.16666666666666666</v>
      </c>
      <c r="H44" s="106" t="str">
        <f>'d.tilt'!Y11</f>
        <v>(factor)</v>
      </c>
      <c r="I44" s="77"/>
      <c r="J44" s="77"/>
      <c r="K44" s="77"/>
    </row>
    <row r="45" spans="1:11" ht="12.75">
      <c r="A45" s="77"/>
      <c r="B45" s="77"/>
      <c r="C45" s="77"/>
      <c r="D45" s="77"/>
      <c r="E45" s="77"/>
      <c r="F45" s="77"/>
      <c r="G45" s="77"/>
      <c r="H45" s="77"/>
      <c r="I45" s="77"/>
      <c r="J45" s="77"/>
      <c r="K45" s="77"/>
    </row>
  </sheetData>
  <mergeCells count="1">
    <mergeCell ref="C42:H42"/>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140625" defaultRowHeight="12.75"/>
  <cols>
    <col min="3" max="7" width="5.7109375" style="0" customWidth="1"/>
    <col min="8" max="8" width="6.7109375" style="0" customWidth="1"/>
  </cols>
  <sheetData>
    <row r="1" ht="12.75">
      <c r="A1" t="str">
        <f>i!A3</f>
        <v>LensTScalc v 01, 2009-11-05</v>
      </c>
    </row>
    <row r="35" spans="3:8" ht="12.75">
      <c r="C35" s="17"/>
      <c r="D35" s="17"/>
      <c r="E35" s="17"/>
      <c r="F35" s="17"/>
      <c r="G35" s="17"/>
      <c r="H35" s="17"/>
    </row>
    <row r="36" spans="3:8" ht="12.75">
      <c r="C36" s="123" t="s">
        <v>55</v>
      </c>
      <c r="D36" s="124"/>
      <c r="E36" s="124"/>
      <c r="F36" s="124"/>
      <c r="G36" s="124"/>
      <c r="H36" s="125"/>
    </row>
    <row r="37" spans="3:8" ht="12.75">
      <c r="C37" s="82">
        <v>15</v>
      </c>
      <c r="D37" s="83">
        <v>30</v>
      </c>
      <c r="E37" s="83">
        <v>45</v>
      </c>
      <c r="F37" s="84">
        <v>60</v>
      </c>
      <c r="G37" s="84">
        <v>75</v>
      </c>
      <c r="H37" s="52" t="s">
        <v>56</v>
      </c>
    </row>
    <row r="38" spans="3:8" ht="12.75">
      <c r="C38" s="53">
        <f>(90-C37)/90</f>
        <v>0.8333333333333334</v>
      </c>
      <c r="D38" s="54">
        <f>(90-D37)/90</f>
        <v>0.6666666666666666</v>
      </c>
      <c r="E38" s="54">
        <f>(90-E37)/90</f>
        <v>0.5</v>
      </c>
      <c r="F38" s="54">
        <f>(90-F37)/90</f>
        <v>0.3333333333333333</v>
      </c>
      <c r="G38" s="54">
        <f>(90-G37)/90</f>
        <v>0.16666666666666666</v>
      </c>
      <c r="H38" s="85" t="s">
        <v>57</v>
      </c>
    </row>
    <row r="46" ht="12.75">
      <c r="C46" t="s">
        <v>19</v>
      </c>
    </row>
  </sheetData>
  <mergeCells count="1">
    <mergeCell ref="C36:H36"/>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Y54"/>
  <sheetViews>
    <sheetView workbookViewId="0" topLeftCell="A1">
      <selection activeCell="A1" sqref="A1"/>
    </sheetView>
  </sheetViews>
  <sheetFormatPr defaultColWidth="9.140625" defaultRowHeight="12.75"/>
  <cols>
    <col min="1" max="1" width="9.140625" style="17" customWidth="1"/>
    <col min="2" max="2" width="11.140625" style="7" customWidth="1"/>
    <col min="3" max="3" width="9.140625" style="7" customWidth="1"/>
    <col min="4" max="5" width="9.140625" style="17" customWidth="1"/>
    <col min="6" max="18" width="7.28125" style="17" customWidth="1"/>
    <col min="19" max="19" width="9.140625" style="17" customWidth="1"/>
    <col min="20" max="24" width="5.7109375" style="17" customWidth="1"/>
    <col min="25" max="25" width="6.7109375" style="17" customWidth="1"/>
    <col min="26" max="16384" width="9.140625" style="17" customWidth="1"/>
  </cols>
  <sheetData>
    <row r="1" ht="12.75">
      <c r="A1" t="str">
        <f>i!A3</f>
        <v>LensTScalc v 01, 2009-11-05</v>
      </c>
    </row>
    <row r="2" spans="2:7" ht="12.75">
      <c r="B2" s="19"/>
      <c r="C2" s="19"/>
      <c r="D2" s="20"/>
      <c r="E2" s="20"/>
      <c r="F2" s="3"/>
      <c r="G2" s="3"/>
    </row>
    <row r="3" spans="5:18" ht="12.75">
      <c r="E3" s="18"/>
      <c r="F3" s="29"/>
      <c r="G3" s="98" t="s">
        <v>8</v>
      </c>
      <c r="H3" s="29"/>
      <c r="I3" s="29"/>
      <c r="J3" s="29"/>
      <c r="K3" s="29"/>
      <c r="L3" s="29"/>
      <c r="M3" s="29"/>
      <c r="N3" s="29"/>
      <c r="O3" s="29"/>
      <c r="P3" s="29"/>
      <c r="Q3" s="29"/>
      <c r="R3" s="29"/>
    </row>
    <row r="4" spans="5:18" ht="12.75">
      <c r="E4" s="18"/>
      <c r="F4" s="30" t="s">
        <v>10</v>
      </c>
      <c r="G4" s="30" t="s">
        <v>10</v>
      </c>
      <c r="H4" s="30"/>
      <c r="I4" s="30"/>
      <c r="J4" s="30"/>
      <c r="K4" s="30"/>
      <c r="L4" s="30"/>
      <c r="M4" s="30"/>
      <c r="N4" s="30"/>
      <c r="O4" s="30"/>
      <c r="P4" s="30"/>
      <c r="Q4" s="30"/>
      <c r="R4" s="30"/>
    </row>
    <row r="5" spans="4:18" ht="12.75">
      <c r="D5" s="3"/>
      <c r="E5" s="4" t="s">
        <v>0</v>
      </c>
      <c r="F5" s="16">
        <v>0</v>
      </c>
      <c r="G5" s="16">
        <v>0</v>
      </c>
      <c r="H5" s="16">
        <v>0</v>
      </c>
      <c r="I5" s="16">
        <v>0</v>
      </c>
      <c r="J5" s="16">
        <v>0</v>
      </c>
      <c r="K5" s="16">
        <v>0</v>
      </c>
      <c r="L5" s="16">
        <v>0</v>
      </c>
      <c r="M5" s="16">
        <v>0</v>
      </c>
      <c r="N5" s="16">
        <v>0</v>
      </c>
      <c r="O5" s="16">
        <v>0</v>
      </c>
      <c r="P5" s="16">
        <v>0</v>
      </c>
      <c r="Q5" s="16">
        <v>0</v>
      </c>
      <c r="R5" s="16">
        <v>0</v>
      </c>
    </row>
    <row r="6" spans="4:18" ht="12.75">
      <c r="D6" s="3"/>
      <c r="E6" s="4" t="s">
        <v>1</v>
      </c>
      <c r="F6" s="16">
        <v>1</v>
      </c>
      <c r="G6" s="16">
        <v>1</v>
      </c>
      <c r="H6" s="16">
        <v>1</v>
      </c>
      <c r="I6" s="16">
        <v>1</v>
      </c>
      <c r="J6" s="16">
        <v>1</v>
      </c>
      <c r="K6" s="16">
        <v>1</v>
      </c>
      <c r="L6" s="16">
        <v>1</v>
      </c>
      <c r="M6" s="16">
        <v>1</v>
      </c>
      <c r="N6" s="16">
        <v>1</v>
      </c>
      <c r="O6" s="16">
        <v>1</v>
      </c>
      <c r="P6" s="16">
        <v>1</v>
      </c>
      <c r="Q6" s="16">
        <v>1</v>
      </c>
      <c r="R6" s="16">
        <v>1</v>
      </c>
    </row>
    <row r="7" spans="4:18" ht="12.75">
      <c r="D7" s="3"/>
      <c r="E7" s="4"/>
      <c r="F7" s="16"/>
      <c r="G7" s="16"/>
      <c r="H7" s="16"/>
      <c r="I7" s="16"/>
      <c r="J7" s="16"/>
      <c r="K7" s="16"/>
      <c r="L7" s="16"/>
      <c r="M7" s="16"/>
      <c r="N7" s="16"/>
      <c r="O7" s="16"/>
      <c r="P7" s="16"/>
      <c r="Q7" s="16"/>
      <c r="R7" s="16"/>
    </row>
    <row r="8" spans="4:18" ht="12.75">
      <c r="D8" s="16"/>
      <c r="E8" s="16" t="s">
        <v>2</v>
      </c>
      <c r="F8" s="16"/>
      <c r="G8" s="16"/>
      <c r="H8" s="16"/>
      <c r="I8" s="16"/>
      <c r="J8" s="16"/>
      <c r="K8" s="16"/>
      <c r="L8" s="16"/>
      <c r="M8" s="16"/>
      <c r="N8" s="16"/>
      <c r="O8" s="16"/>
      <c r="P8" s="16"/>
      <c r="Q8" s="16"/>
      <c r="R8" s="16"/>
    </row>
    <row r="9" spans="2:24" ht="13.5" customHeight="1">
      <c r="B9" s="23" t="s">
        <v>17</v>
      </c>
      <c r="C9" s="9"/>
      <c r="D9" s="1"/>
      <c r="E9" s="1"/>
      <c r="F9" s="12" t="s">
        <v>81</v>
      </c>
      <c r="G9" s="12" t="s">
        <v>80</v>
      </c>
      <c r="H9" s="12" t="s">
        <v>22</v>
      </c>
      <c r="I9" s="12" t="s">
        <v>114</v>
      </c>
      <c r="J9" s="12" t="s">
        <v>24</v>
      </c>
      <c r="K9" s="12" t="s">
        <v>78</v>
      </c>
      <c r="L9" s="12" t="s">
        <v>110</v>
      </c>
      <c r="M9" s="12" t="s">
        <v>30</v>
      </c>
      <c r="N9" s="12" t="s">
        <v>34</v>
      </c>
      <c r="O9" s="12" t="s">
        <v>98</v>
      </c>
      <c r="P9" s="12" t="s">
        <v>115</v>
      </c>
      <c r="Q9" s="12" t="s">
        <v>109</v>
      </c>
      <c r="R9" s="12" t="s">
        <v>66</v>
      </c>
      <c r="T9" s="50"/>
      <c r="U9" s="81"/>
      <c r="V9" s="51" t="s">
        <v>55</v>
      </c>
      <c r="W9" s="81"/>
      <c r="X9" s="52"/>
    </row>
    <row r="10" spans="2:25" ht="12.75">
      <c r="B10" s="24"/>
      <c r="D10" s="31" t="s">
        <v>4</v>
      </c>
      <c r="E10" s="31" t="s">
        <v>3</v>
      </c>
      <c r="F10" s="31">
        <v>24</v>
      </c>
      <c r="G10" s="31">
        <v>35</v>
      </c>
      <c r="H10" s="31">
        <v>50</v>
      </c>
      <c r="I10" s="31">
        <v>55</v>
      </c>
      <c r="J10" s="31">
        <v>80</v>
      </c>
      <c r="K10" s="31">
        <v>100</v>
      </c>
      <c r="L10" s="31">
        <v>105</v>
      </c>
      <c r="M10" s="31">
        <v>120</v>
      </c>
      <c r="N10" s="31">
        <v>150</v>
      </c>
      <c r="O10" s="31">
        <v>180</v>
      </c>
      <c r="P10" s="31">
        <v>200</v>
      </c>
      <c r="Q10" s="31">
        <v>240</v>
      </c>
      <c r="R10" s="31">
        <v>300</v>
      </c>
      <c r="T10" s="82">
        <v>15</v>
      </c>
      <c r="U10" s="83">
        <v>30</v>
      </c>
      <c r="V10" s="83">
        <v>45</v>
      </c>
      <c r="W10" s="84">
        <v>60</v>
      </c>
      <c r="X10" s="84">
        <v>75</v>
      </c>
      <c r="Y10" s="52" t="s">
        <v>56</v>
      </c>
    </row>
    <row r="11" spans="2:25" ht="12.75">
      <c r="B11" s="14">
        <v>0</v>
      </c>
      <c r="C11" s="5">
        <f>D11-1.64</f>
        <v>-1.5599999999999998</v>
      </c>
      <c r="D11" s="6">
        <v>0.08</v>
      </c>
      <c r="E11" s="6">
        <f aca="true" t="shared" si="0" ref="E11:E17">D11*3.048</f>
        <v>0.24384</v>
      </c>
      <c r="F11" s="26">
        <f aca="true" t="shared" si="1" ref="F11:G17">(180/PI())*ASIN((F$10*F$6+F$10*F$5*25.4)/(($E11/3.048)*1000))</f>
        <v>17.457603123722095</v>
      </c>
      <c r="G11" s="26">
        <f t="shared" si="1"/>
        <v>25.944479772370006</v>
      </c>
      <c r="H11" s="26" t="s">
        <v>18</v>
      </c>
      <c r="I11" s="26" t="s">
        <v>18</v>
      </c>
      <c r="J11" s="2" t="s">
        <v>18</v>
      </c>
      <c r="K11" s="2" t="s">
        <v>18</v>
      </c>
      <c r="L11" s="2" t="s">
        <v>18</v>
      </c>
      <c r="M11" s="2" t="s">
        <v>18</v>
      </c>
      <c r="N11" s="2" t="s">
        <v>18</v>
      </c>
      <c r="O11" s="2" t="s">
        <v>18</v>
      </c>
      <c r="P11" s="2" t="s">
        <v>18</v>
      </c>
      <c r="Q11" s="2" t="s">
        <v>18</v>
      </c>
      <c r="R11" s="2" t="s">
        <v>18</v>
      </c>
      <c r="T11" s="53">
        <f>(90-T10)/90</f>
        <v>0.8333333333333334</v>
      </c>
      <c r="U11" s="54">
        <f>(90-U10)/90</f>
        <v>0.6666666666666666</v>
      </c>
      <c r="V11" s="54">
        <f>(90-V10)/90</f>
        <v>0.5</v>
      </c>
      <c r="W11" s="54">
        <f>(90-W10)/90</f>
        <v>0.3333333333333333</v>
      </c>
      <c r="X11" s="54">
        <f>(90-X10)/90</f>
        <v>0.16666666666666666</v>
      </c>
      <c r="Y11" s="85" t="s">
        <v>57</v>
      </c>
    </row>
    <row r="12" spans="2:20" ht="12.75">
      <c r="B12" s="14" t="s">
        <v>5</v>
      </c>
      <c r="D12" s="6">
        <v>1.64</v>
      </c>
      <c r="E12" s="6">
        <f t="shared" si="0"/>
        <v>4.99872</v>
      </c>
      <c r="F12" s="26">
        <f t="shared" si="1"/>
        <v>0.838504752742452</v>
      </c>
      <c r="G12" s="26">
        <f t="shared" si="1"/>
        <v>1.2228686218350913</v>
      </c>
      <c r="H12" s="26">
        <f aca="true" t="shared" si="2" ref="H12:R17">(180/PI())*ASIN((H$10*H$6+H$10*H$5*25.4)/(($E12/3.048)*1000))</f>
        <v>1.7470932731295785</v>
      </c>
      <c r="I12" s="26">
        <f t="shared" si="2"/>
        <v>1.9218651700562548</v>
      </c>
      <c r="J12" s="26">
        <f t="shared" si="2"/>
        <v>2.7960256962919967</v>
      </c>
      <c r="K12" s="26">
        <f t="shared" si="2"/>
        <v>3.4958136323898628</v>
      </c>
      <c r="L12" s="26">
        <f t="shared" si="2"/>
        <v>3.6708381349386805</v>
      </c>
      <c r="M12" s="26">
        <f t="shared" si="2"/>
        <v>4.196124116979037</v>
      </c>
      <c r="N12" s="26">
        <f t="shared" si="2"/>
        <v>5.24780185283438</v>
      </c>
      <c r="O12" s="26">
        <f t="shared" si="2"/>
        <v>6.301255858473186</v>
      </c>
      <c r="P12" s="26">
        <f t="shared" si="2"/>
        <v>7.004726409076351</v>
      </c>
      <c r="Q12" s="26">
        <f t="shared" si="2"/>
        <v>8.414968084723027</v>
      </c>
      <c r="R12" s="26">
        <f t="shared" si="2"/>
        <v>10.540285965209382</v>
      </c>
      <c r="T12" s="28"/>
    </row>
    <row r="13" spans="2:20" ht="12.75">
      <c r="B13" s="15" t="s">
        <v>6</v>
      </c>
      <c r="C13" s="9"/>
      <c r="D13" s="11">
        <v>2</v>
      </c>
      <c r="E13" s="11">
        <f t="shared" si="0"/>
        <v>6.096</v>
      </c>
      <c r="F13" s="27">
        <f t="shared" si="1"/>
        <v>0.6875658564108561</v>
      </c>
      <c r="G13" s="27">
        <f t="shared" si="1"/>
        <v>1.0027273267946186</v>
      </c>
      <c r="H13" s="27">
        <f t="shared" si="2"/>
        <v>1.4325437375665075</v>
      </c>
      <c r="I13" s="27">
        <f t="shared" si="2"/>
        <v>1.5758325997521698</v>
      </c>
      <c r="J13" s="27">
        <f t="shared" si="2"/>
        <v>2.292442775955887</v>
      </c>
      <c r="K13" s="27">
        <f t="shared" si="2"/>
        <v>2.8659839825988622</v>
      </c>
      <c r="L13" s="27">
        <f t="shared" si="2"/>
        <v>3.0094119541914246</v>
      </c>
      <c r="M13" s="27">
        <f t="shared" si="2"/>
        <v>3.439812767515196</v>
      </c>
      <c r="N13" s="27">
        <f t="shared" si="2"/>
        <v>4.301222304670365</v>
      </c>
      <c r="O13" s="27">
        <f t="shared" si="2"/>
        <v>5.163607090846379</v>
      </c>
      <c r="P13" s="27">
        <f t="shared" si="2"/>
        <v>5.739170477266787</v>
      </c>
      <c r="Q13" s="27">
        <f t="shared" si="2"/>
        <v>6.89210257934638</v>
      </c>
      <c r="R13" s="27">
        <f t="shared" si="2"/>
        <v>8.62692655867864</v>
      </c>
      <c r="T13" s="28"/>
    </row>
    <row r="14" spans="2:20" ht="12.75">
      <c r="B14" s="14" t="s">
        <v>13</v>
      </c>
      <c r="C14" s="7">
        <v>1</v>
      </c>
      <c r="D14" s="8">
        <v>3</v>
      </c>
      <c r="E14" s="6">
        <f t="shared" si="0"/>
        <v>9.144</v>
      </c>
      <c r="F14" s="26">
        <f t="shared" si="1"/>
        <v>0.4583711254853259</v>
      </c>
      <c r="G14" s="26">
        <f t="shared" si="1"/>
        <v>0.6684659258441266</v>
      </c>
      <c r="H14" s="26">
        <f t="shared" si="2"/>
        <v>0.9549738737849137</v>
      </c>
      <c r="I14" s="26">
        <f t="shared" si="2"/>
        <v>1.0504814764275499</v>
      </c>
      <c r="J14" s="26">
        <f t="shared" si="2"/>
        <v>1.5280685946107546</v>
      </c>
      <c r="K14" s="26">
        <f t="shared" si="2"/>
        <v>1.9102131717099304</v>
      </c>
      <c r="L14" s="26">
        <f t="shared" si="2"/>
        <v>2.0057619349098257</v>
      </c>
      <c r="M14" s="26">
        <f t="shared" si="2"/>
        <v>2.292442775955887</v>
      </c>
      <c r="N14" s="26">
        <f t="shared" si="2"/>
        <v>2.8659839825988622</v>
      </c>
      <c r="O14" s="26">
        <f t="shared" si="2"/>
        <v>3.439812767515196</v>
      </c>
      <c r="P14" s="26">
        <f t="shared" si="2"/>
        <v>3.822553729274344</v>
      </c>
      <c r="Q14" s="26">
        <f t="shared" si="2"/>
        <v>4.588565735785835</v>
      </c>
      <c r="R14" s="26">
        <f t="shared" si="2"/>
        <v>5.739170477266787</v>
      </c>
      <c r="T14" s="28"/>
    </row>
    <row r="15" spans="2:20" ht="12.75">
      <c r="B15" s="14" t="s">
        <v>14</v>
      </c>
      <c r="C15" s="7">
        <v>2</v>
      </c>
      <c r="D15" s="8">
        <f>D$11+(C15*3)</f>
        <v>6.08</v>
      </c>
      <c r="E15" s="6">
        <f t="shared" si="0"/>
        <v>18.53184</v>
      </c>
      <c r="F15" s="26">
        <f t="shared" si="1"/>
        <v>0.22616813806013256</v>
      </c>
      <c r="G15" s="26">
        <f t="shared" si="1"/>
        <v>0.3298294997945631</v>
      </c>
      <c r="H15" s="26">
        <f t="shared" si="2"/>
        <v>0.471187708404144</v>
      </c>
      <c r="I15" s="26">
        <f t="shared" si="2"/>
        <v>0.5183077061521323</v>
      </c>
      <c r="J15" s="26">
        <f t="shared" si="2"/>
        <v>0.7539135909666997</v>
      </c>
      <c r="K15" s="26">
        <f t="shared" si="2"/>
        <v>0.9424072872438054</v>
      </c>
      <c r="L15" s="26">
        <f t="shared" si="2"/>
        <v>0.9895322254882127</v>
      </c>
      <c r="M15" s="26">
        <f t="shared" si="2"/>
        <v>1.1309111847303057</v>
      </c>
      <c r="N15" s="26">
        <f t="shared" si="2"/>
        <v>1.4136906263607716</v>
      </c>
      <c r="O15" s="26">
        <f t="shared" si="2"/>
        <v>1.696504514898352</v>
      </c>
      <c r="P15" s="26">
        <f t="shared" si="2"/>
        <v>1.8850696544422085</v>
      </c>
      <c r="Q15" s="26">
        <f t="shared" si="2"/>
        <v>2.2622632657903825</v>
      </c>
      <c r="R15" s="26">
        <f t="shared" si="2"/>
        <v>2.8282428036023437</v>
      </c>
      <c r="T15" s="28"/>
    </row>
    <row r="16" spans="2:20" ht="12.75">
      <c r="B16" s="15" t="s">
        <v>15</v>
      </c>
      <c r="C16" s="9">
        <v>3</v>
      </c>
      <c r="D16" s="10">
        <f>D$11+(C16*3)</f>
        <v>9.08</v>
      </c>
      <c r="E16" s="11">
        <f t="shared" si="0"/>
        <v>27.67584</v>
      </c>
      <c r="F16" s="27">
        <f t="shared" si="1"/>
        <v>0.1514427653605876</v>
      </c>
      <c r="G16" s="27">
        <f t="shared" si="1"/>
        <v>0.22085432257246224</v>
      </c>
      <c r="H16" s="27">
        <f t="shared" si="2"/>
        <v>0.3155069883137889</v>
      </c>
      <c r="I16" s="27">
        <f t="shared" si="2"/>
        <v>0.34705805548520374</v>
      </c>
      <c r="J16" s="27">
        <f t="shared" si="2"/>
        <v>0.5048151613612247</v>
      </c>
      <c r="K16" s="27">
        <f t="shared" si="2"/>
        <v>0.6310235442654959</v>
      </c>
      <c r="L16" s="27">
        <f t="shared" si="2"/>
        <v>0.6625760944987025</v>
      </c>
      <c r="M16" s="27">
        <f t="shared" si="2"/>
        <v>0.7572349891732318</v>
      </c>
      <c r="N16" s="27">
        <f t="shared" si="2"/>
        <v>0.9465592381045734</v>
      </c>
      <c r="O16" s="27">
        <f t="shared" si="2"/>
        <v>1.135893823695626</v>
      </c>
      <c r="P16" s="27">
        <f t="shared" si="2"/>
        <v>1.2621236453055213</v>
      </c>
      <c r="Q16" s="27">
        <f t="shared" si="2"/>
        <v>1.5146022843454057</v>
      </c>
      <c r="R16" s="27">
        <f t="shared" si="2"/>
        <v>1.8933769435270953</v>
      </c>
      <c r="T16" s="28"/>
    </row>
    <row r="17" spans="2:20" ht="12.75">
      <c r="B17" s="15" t="s">
        <v>16</v>
      </c>
      <c r="C17" s="9">
        <v>4</v>
      </c>
      <c r="D17" s="10">
        <f>D$11+(C17*3)</f>
        <v>12.08</v>
      </c>
      <c r="E17" s="11">
        <f t="shared" si="0"/>
        <v>36.81984</v>
      </c>
      <c r="F17" s="27">
        <f t="shared" si="1"/>
        <v>0.11383274941606862</v>
      </c>
      <c r="G17" s="27">
        <f t="shared" si="1"/>
        <v>0.1660062159495991</v>
      </c>
      <c r="H17" s="27">
        <f t="shared" si="2"/>
        <v>0.237152082417911</v>
      </c>
      <c r="I17" s="27">
        <f t="shared" si="2"/>
        <v>0.2608674470824718</v>
      </c>
      <c r="J17" s="27">
        <f t="shared" si="2"/>
        <v>0.37944502206474773</v>
      </c>
      <c r="K17" s="27">
        <f t="shared" si="2"/>
        <v>0.47430822785229976</v>
      </c>
      <c r="L17" s="27">
        <f t="shared" si="2"/>
        <v>0.49802422230310767</v>
      </c>
      <c r="M17" s="27">
        <f t="shared" si="2"/>
        <v>0.5691727338913329</v>
      </c>
      <c r="N17" s="27">
        <f t="shared" si="2"/>
        <v>0.7114724999461748</v>
      </c>
      <c r="O17" s="27">
        <f t="shared" si="2"/>
        <v>0.8537766549250068</v>
      </c>
      <c r="P17" s="27">
        <f t="shared" si="2"/>
        <v>0.9486489635958755</v>
      </c>
      <c r="Q17" s="27">
        <f t="shared" si="2"/>
        <v>1.138401645230752</v>
      </c>
      <c r="R17" s="27">
        <f t="shared" si="2"/>
        <v>1.4230547351795824</v>
      </c>
      <c r="T17" s="28"/>
    </row>
    <row r="19" ht="12.75">
      <c r="T19" s="28"/>
    </row>
    <row r="20" ht="12.75">
      <c r="T20" s="28"/>
    </row>
    <row r="21" spans="5:20" ht="12.75">
      <c r="E21" s="18"/>
      <c r="F21" s="29"/>
      <c r="G21" s="98" t="s">
        <v>9</v>
      </c>
      <c r="H21" s="29"/>
      <c r="I21" s="29"/>
      <c r="J21" s="29"/>
      <c r="K21" s="29"/>
      <c r="L21" s="29"/>
      <c r="M21" s="29"/>
      <c r="N21" s="29"/>
      <c r="O21" s="29"/>
      <c r="P21" s="29"/>
      <c r="Q21" s="29"/>
      <c r="R21" s="29"/>
      <c r="T21" s="28"/>
    </row>
    <row r="22" spans="5:20" ht="12.75">
      <c r="E22" s="18" t="s">
        <v>0</v>
      </c>
      <c r="F22" s="30" t="s">
        <v>10</v>
      </c>
      <c r="G22" s="30" t="s">
        <v>10</v>
      </c>
      <c r="H22" s="30"/>
      <c r="I22" s="30"/>
      <c r="J22" s="30"/>
      <c r="K22" s="30"/>
      <c r="L22" s="30"/>
      <c r="M22" s="30"/>
      <c r="N22" s="30"/>
      <c r="O22" s="30"/>
      <c r="P22" s="30"/>
      <c r="Q22" s="30"/>
      <c r="R22" s="30"/>
      <c r="T22" s="28"/>
    </row>
    <row r="23" spans="4:20" ht="12.75">
      <c r="D23" s="3"/>
      <c r="E23" s="4" t="s">
        <v>1</v>
      </c>
      <c r="F23" s="16" t="s">
        <v>19</v>
      </c>
      <c r="G23" s="16" t="s">
        <v>19</v>
      </c>
      <c r="H23" s="16">
        <v>1</v>
      </c>
      <c r="I23" s="16">
        <v>1</v>
      </c>
      <c r="J23" s="16">
        <v>1</v>
      </c>
      <c r="K23" s="16"/>
      <c r="L23" s="16"/>
      <c r="M23" s="16">
        <v>1</v>
      </c>
      <c r="N23" s="16">
        <v>1</v>
      </c>
      <c r="O23" s="16">
        <v>1</v>
      </c>
      <c r="P23" s="16">
        <v>1</v>
      </c>
      <c r="Q23" s="16">
        <v>1</v>
      </c>
      <c r="R23" s="16">
        <v>1</v>
      </c>
      <c r="T23" s="28"/>
    </row>
    <row r="24" spans="4:20" ht="12.75">
      <c r="D24" s="3"/>
      <c r="E24" s="4"/>
      <c r="F24" s="16"/>
      <c r="G24" s="16"/>
      <c r="H24" s="16"/>
      <c r="I24" s="16"/>
      <c r="J24" s="16"/>
      <c r="K24" s="16"/>
      <c r="L24" s="16"/>
      <c r="M24" s="16"/>
      <c r="N24" s="16"/>
      <c r="O24" s="16"/>
      <c r="P24" s="16"/>
      <c r="Q24" s="16"/>
      <c r="R24" s="16"/>
      <c r="T24" s="28"/>
    </row>
    <row r="25" spans="4:20" ht="12.75">
      <c r="D25" s="3"/>
      <c r="E25" s="4" t="s">
        <v>2</v>
      </c>
      <c r="F25" s="16"/>
      <c r="G25" s="16"/>
      <c r="H25" s="16"/>
      <c r="I25" s="16"/>
      <c r="J25" s="16"/>
      <c r="K25" s="16"/>
      <c r="L25" s="16"/>
      <c r="M25" s="16"/>
      <c r="N25" s="16"/>
      <c r="O25" s="16"/>
      <c r="P25" s="16"/>
      <c r="Q25" s="16"/>
      <c r="R25" s="16"/>
      <c r="T25" s="28"/>
    </row>
    <row r="26" spans="4:20" ht="12.75">
      <c r="D26" s="16"/>
      <c r="E26" s="16"/>
      <c r="F26" s="16" t="s">
        <v>10</v>
      </c>
      <c r="G26" s="16" t="s">
        <v>10</v>
      </c>
      <c r="H26" s="16"/>
      <c r="I26" s="16"/>
      <c r="J26" s="16"/>
      <c r="K26" s="16"/>
      <c r="L26" s="16"/>
      <c r="M26" s="16"/>
      <c r="N26" s="16"/>
      <c r="O26" s="16"/>
      <c r="P26" s="16"/>
      <c r="Q26" s="16"/>
      <c r="R26" s="16"/>
      <c r="T26" s="28"/>
    </row>
    <row r="27" spans="2:20" ht="13.5" customHeight="1">
      <c r="B27" s="23" t="s">
        <v>7</v>
      </c>
      <c r="C27" s="9" t="s">
        <v>79</v>
      </c>
      <c r="D27" s="1"/>
      <c r="E27" s="1"/>
      <c r="F27" s="12" t="str">
        <f aca="true" t="shared" si="3" ref="F27:J28">F9</f>
        <v>24mm</v>
      </c>
      <c r="G27" s="12" t="str">
        <f>G9</f>
        <v>35mm</v>
      </c>
      <c r="H27" s="12" t="str">
        <f>H9</f>
        <v>50mm</v>
      </c>
      <c r="I27" s="12" t="str">
        <f t="shared" si="3"/>
        <v>55mm</v>
      </c>
      <c r="J27" s="12" t="str">
        <f t="shared" si="3"/>
        <v>80mm</v>
      </c>
      <c r="K27" s="12" t="str">
        <f>K9</f>
        <v>100mm</v>
      </c>
      <c r="L27" s="12" t="str">
        <f>L9</f>
        <v>105mm</v>
      </c>
      <c r="M27" s="12" t="str">
        <f aca="true" t="shared" si="4" ref="M27:R28">M9</f>
        <v>120mm</v>
      </c>
      <c r="N27" s="12" t="str">
        <f t="shared" si="4"/>
        <v>150mm</v>
      </c>
      <c r="O27" s="12" t="str">
        <f aca="true" t="shared" si="5" ref="O27:Q28">O9</f>
        <v>180mm</v>
      </c>
      <c r="P27" s="12" t="str">
        <f t="shared" si="5"/>
        <v>200mm</v>
      </c>
      <c r="Q27" s="12" t="str">
        <f t="shared" si="5"/>
        <v>240mm</v>
      </c>
      <c r="R27" s="12" t="str">
        <f t="shared" si="4"/>
        <v>300mm</v>
      </c>
      <c r="T27" s="28"/>
    </row>
    <row r="28" spans="2:20" ht="12.75">
      <c r="B28" s="24"/>
      <c r="D28" s="31" t="s">
        <v>4</v>
      </c>
      <c r="E28" s="31" t="s">
        <v>3</v>
      </c>
      <c r="F28" s="31">
        <f t="shared" si="3"/>
        <v>24</v>
      </c>
      <c r="G28" s="31">
        <f>G10</f>
        <v>35</v>
      </c>
      <c r="H28" s="31">
        <f>H10</f>
        <v>50</v>
      </c>
      <c r="I28" s="31">
        <f t="shared" si="3"/>
        <v>55</v>
      </c>
      <c r="J28" s="31">
        <f t="shared" si="3"/>
        <v>80</v>
      </c>
      <c r="K28" s="31">
        <f>K10</f>
        <v>100</v>
      </c>
      <c r="L28" s="31">
        <f>L10</f>
        <v>105</v>
      </c>
      <c r="M28" s="31">
        <f t="shared" si="4"/>
        <v>120</v>
      </c>
      <c r="N28" s="31">
        <f t="shared" si="4"/>
        <v>150</v>
      </c>
      <c r="O28" s="31">
        <f t="shared" si="5"/>
        <v>180</v>
      </c>
      <c r="P28" s="31">
        <f t="shared" si="5"/>
        <v>200</v>
      </c>
      <c r="Q28" s="31">
        <f t="shared" si="5"/>
        <v>240</v>
      </c>
      <c r="R28" s="31">
        <f t="shared" si="4"/>
        <v>300</v>
      </c>
      <c r="T28" s="28"/>
    </row>
    <row r="29" spans="2:20" ht="12.75">
      <c r="B29" s="13">
        <f>D29</f>
        <v>0.05</v>
      </c>
      <c r="C29" s="99">
        <f>E29*12</f>
        <v>1.8288000000000002</v>
      </c>
      <c r="D29" s="6">
        <v>0.05</v>
      </c>
      <c r="E29" s="6">
        <f aca="true" t="shared" si="6" ref="E29:E48">D29*3.048</f>
        <v>0.1524</v>
      </c>
      <c r="F29" s="2">
        <f aca="true" t="shared" si="7" ref="F29:I48">(180/PI())*ASIN((F$10*F$6+F$10*F$5*25.4)/(($E29/3.048)*1000))</f>
        <v>28.685402014118925</v>
      </c>
      <c r="G29" s="2">
        <f t="shared" si="7"/>
        <v>44.42700400080571</v>
      </c>
      <c r="H29" s="2" t="s">
        <v>18</v>
      </c>
      <c r="I29" s="2" t="s">
        <v>18</v>
      </c>
      <c r="J29" s="2" t="s">
        <v>18</v>
      </c>
      <c r="K29" s="2" t="s">
        <v>18</v>
      </c>
      <c r="L29" s="2" t="s">
        <v>18</v>
      </c>
      <c r="M29" s="2" t="s">
        <v>18</v>
      </c>
      <c r="N29" s="2" t="s">
        <v>18</v>
      </c>
      <c r="O29" s="2" t="s">
        <v>18</v>
      </c>
      <c r="P29" s="2" t="s">
        <v>18</v>
      </c>
      <c r="Q29" s="2" t="s">
        <v>18</v>
      </c>
      <c r="R29" s="2" t="s">
        <v>18</v>
      </c>
      <c r="T29" s="28"/>
    </row>
    <row r="30" spans="2:20" ht="12.75">
      <c r="B30" s="13">
        <f>D30</f>
        <v>0.08</v>
      </c>
      <c r="C30" s="99">
        <f>E30*12</f>
        <v>2.92608</v>
      </c>
      <c r="D30" s="6">
        <v>0.08</v>
      </c>
      <c r="E30" s="6">
        <f t="shared" si="6"/>
        <v>0.24384</v>
      </c>
      <c r="F30" s="2">
        <f t="shared" si="7"/>
        <v>17.457603123722095</v>
      </c>
      <c r="G30" s="2">
        <f t="shared" si="7"/>
        <v>25.944479772370006</v>
      </c>
      <c r="H30" s="2">
        <f t="shared" si="7"/>
        <v>38.68218745348944</v>
      </c>
      <c r="I30" s="2">
        <f t="shared" si="7"/>
        <v>43.432536557789774</v>
      </c>
      <c r="J30" s="2" t="s">
        <v>18</v>
      </c>
      <c r="K30" s="2" t="s">
        <v>18</v>
      </c>
      <c r="L30" s="2" t="s">
        <v>18</v>
      </c>
      <c r="M30" s="2" t="s">
        <v>18</v>
      </c>
      <c r="N30" s="2" t="s">
        <v>18</v>
      </c>
      <c r="O30" s="2" t="s">
        <v>18</v>
      </c>
      <c r="P30" s="2" t="s">
        <v>18</v>
      </c>
      <c r="Q30" s="2" t="s">
        <v>18</v>
      </c>
      <c r="R30" s="2" t="s">
        <v>18</v>
      </c>
      <c r="T30" s="28"/>
    </row>
    <row r="31" spans="2:20" ht="12.75">
      <c r="B31" s="13">
        <f aca="true" t="shared" si="8" ref="B31:B47">D31</f>
        <v>0.11</v>
      </c>
      <c r="C31" s="99">
        <f aca="true" t="shared" si="9" ref="C31:C43">E31*12</f>
        <v>4.02336</v>
      </c>
      <c r="D31" s="6">
        <v>0.11</v>
      </c>
      <c r="E31" s="6">
        <f t="shared" si="6"/>
        <v>0.33528</v>
      </c>
      <c r="F31" s="2">
        <f t="shared" si="7"/>
        <v>12.602264841465056</v>
      </c>
      <c r="G31" s="2">
        <f t="shared" si="7"/>
        <v>18.553004535020655</v>
      </c>
      <c r="H31" s="2">
        <f aca="true" t="shared" si="10" ref="H31:J32">(180/PI())*ASIN((H$10*H$6+H$10*H$5*25.4)/(($E31/3.048)*1000))</f>
        <v>27.035691789412294</v>
      </c>
      <c r="I31" s="2">
        <f t="shared" si="10"/>
        <v>30.000000000000004</v>
      </c>
      <c r="J31" s="2">
        <f t="shared" si="10"/>
        <v>46.658241772777615</v>
      </c>
      <c r="K31" s="2" t="s">
        <v>18</v>
      </c>
      <c r="L31" s="2" t="s">
        <v>18</v>
      </c>
      <c r="M31" s="2" t="s">
        <v>18</v>
      </c>
      <c r="N31" s="2" t="s">
        <v>18</v>
      </c>
      <c r="O31" s="2" t="s">
        <v>18</v>
      </c>
      <c r="P31" s="2" t="s">
        <v>18</v>
      </c>
      <c r="Q31" s="2" t="s">
        <v>18</v>
      </c>
      <c r="R31" s="2" t="s">
        <v>18</v>
      </c>
      <c r="T31" s="28"/>
    </row>
    <row r="32" spans="2:20" ht="12.75">
      <c r="B32" s="13">
        <f t="shared" si="8"/>
        <v>0.145</v>
      </c>
      <c r="C32" s="99">
        <f t="shared" si="9"/>
        <v>5.30352</v>
      </c>
      <c r="D32" s="6">
        <v>0.145</v>
      </c>
      <c r="E32" s="6">
        <f t="shared" si="6"/>
        <v>0.44195999999999996</v>
      </c>
      <c r="F32" s="2">
        <f t="shared" si="7"/>
        <v>9.527283381452357</v>
      </c>
      <c r="G32" s="2">
        <f t="shared" si="7"/>
        <v>13.967962674651124</v>
      </c>
      <c r="H32" s="2">
        <f t="shared" si="10"/>
        <v>20.17127134646498</v>
      </c>
      <c r="I32" s="2">
        <f t="shared" si="10"/>
        <v>22.290970374758974</v>
      </c>
      <c r="J32" s="2">
        <f t="shared" si="10"/>
        <v>33.48537662299247</v>
      </c>
      <c r="K32" s="2">
        <f>(180/PI())*ASIN((K$10*K$6+K$10*K$5*25.4)/(($E32/3.048)*1000))</f>
        <v>43.60281897270362</v>
      </c>
      <c r="L32" s="2">
        <f>(180/PI())*ASIN((L$10*L$6+L$10*L$5*25.4)/(($E32/3.048)*1000))</f>
        <v>46.39718102729638</v>
      </c>
      <c r="M32" s="2" t="s">
        <v>18</v>
      </c>
      <c r="N32" s="2" t="s">
        <v>18</v>
      </c>
      <c r="O32" s="2" t="s">
        <v>18</v>
      </c>
      <c r="P32" s="2" t="s">
        <v>18</v>
      </c>
      <c r="Q32" s="2" t="s">
        <v>18</v>
      </c>
      <c r="R32" s="2" t="s">
        <v>18</v>
      </c>
      <c r="T32" s="28"/>
    </row>
    <row r="33" spans="2:18" ht="12.75">
      <c r="B33" s="13">
        <f>D33</f>
        <v>0.17</v>
      </c>
      <c r="C33" s="99">
        <f t="shared" si="9"/>
        <v>6.217920000000001</v>
      </c>
      <c r="D33" s="6">
        <v>0.17</v>
      </c>
      <c r="E33" s="6">
        <f t="shared" si="6"/>
        <v>0.5181600000000001</v>
      </c>
      <c r="F33" s="2">
        <f t="shared" si="7"/>
        <v>8.115929240801343</v>
      </c>
      <c r="G33" s="2">
        <f t="shared" si="7"/>
        <v>11.881156021010703</v>
      </c>
      <c r="H33" s="2">
        <f aca="true" t="shared" si="11" ref="H33:I48">(180/PI())*ASIN((H$10*H$6+H$10*H$5*25.4)/(($E33/3.048)*1000))</f>
        <v>17.1046351766438</v>
      </c>
      <c r="I33" s="2">
        <f t="shared" si="11"/>
        <v>18.876503630559217</v>
      </c>
      <c r="J33" s="2">
        <f aca="true" t="shared" si="12" ref="J33:R48">(180/PI())*ASIN((J$10*J$6+J$10*J$5*25.4)/(($E33/3.048)*1000))</f>
        <v>28.072486935852957</v>
      </c>
      <c r="K33" s="2">
        <f t="shared" si="12"/>
        <v>36.03187907247056</v>
      </c>
      <c r="L33" s="2">
        <f t="shared" si="12"/>
        <v>38.144513101230025</v>
      </c>
      <c r="M33" s="2">
        <f t="shared" si="12"/>
        <v>44.900872155972706</v>
      </c>
      <c r="N33" s="2" t="s">
        <v>18</v>
      </c>
      <c r="O33" s="2" t="s">
        <v>18</v>
      </c>
      <c r="P33" s="2" t="s">
        <v>18</v>
      </c>
      <c r="Q33" s="2" t="s">
        <v>18</v>
      </c>
      <c r="R33" s="2" t="s">
        <v>18</v>
      </c>
    </row>
    <row r="34" spans="2:18" ht="12.75">
      <c r="B34" s="13">
        <f t="shared" si="8"/>
        <v>0.21</v>
      </c>
      <c r="C34" s="99">
        <f t="shared" si="9"/>
        <v>7.68096</v>
      </c>
      <c r="D34" s="6">
        <v>0.21</v>
      </c>
      <c r="E34" s="6">
        <f t="shared" si="6"/>
        <v>0.64008</v>
      </c>
      <c r="F34" s="2">
        <f t="shared" si="7"/>
        <v>6.562427868634154</v>
      </c>
      <c r="G34" s="2">
        <f t="shared" si="7"/>
        <v>9.594068226860463</v>
      </c>
      <c r="H34" s="2">
        <f t="shared" si="11"/>
        <v>13.77414699802673</v>
      </c>
      <c r="I34" s="2">
        <f t="shared" si="11"/>
        <v>15.18311404361319</v>
      </c>
      <c r="J34" s="2">
        <f t="shared" si="12"/>
        <v>22.39268780540162</v>
      </c>
      <c r="K34" s="2">
        <f t="shared" si="12"/>
        <v>28.43689014885537</v>
      </c>
      <c r="L34" s="2">
        <f t="shared" si="12"/>
        <v>30.000000000000004</v>
      </c>
      <c r="M34" s="2">
        <f t="shared" si="12"/>
        <v>34.84990457904648</v>
      </c>
      <c r="N34" s="2">
        <f t="shared" si="12"/>
        <v>45.58469140280703</v>
      </c>
      <c r="O34" s="2">
        <f t="shared" si="12"/>
        <v>58.997280866126005</v>
      </c>
      <c r="P34" s="2" t="s">
        <v>18</v>
      </c>
      <c r="Q34" s="2" t="s">
        <v>18</v>
      </c>
      <c r="R34" s="2" t="s">
        <v>18</v>
      </c>
    </row>
    <row r="35" spans="2:18" ht="12.75">
      <c r="B35" s="13">
        <f>D35</f>
        <v>0.29</v>
      </c>
      <c r="C35" s="99">
        <f t="shared" si="9"/>
        <v>10.60704</v>
      </c>
      <c r="D35" s="6">
        <v>0.29</v>
      </c>
      <c r="E35" s="6">
        <f t="shared" si="6"/>
        <v>0.8839199999999999</v>
      </c>
      <c r="F35" s="2">
        <f t="shared" si="7"/>
        <v>4.747149098807611</v>
      </c>
      <c r="G35" s="2">
        <f t="shared" si="7"/>
        <v>6.931906197584863</v>
      </c>
      <c r="H35" s="2">
        <f t="shared" si="11"/>
        <v>9.928191842286484</v>
      </c>
      <c r="I35" s="2">
        <f t="shared" si="11"/>
        <v>10.932661144811437</v>
      </c>
      <c r="J35" s="2">
        <f t="shared" si="12"/>
        <v>16.0133944239485</v>
      </c>
      <c r="K35" s="2">
        <f t="shared" si="12"/>
        <v>20.17127134646498</v>
      </c>
      <c r="L35" s="2">
        <f t="shared" si="12"/>
        <v>21.227312761900055</v>
      </c>
      <c r="M35" s="2">
        <f t="shared" si="12"/>
        <v>24.443335427697388</v>
      </c>
      <c r="N35" s="2">
        <f t="shared" si="12"/>
        <v>31.14738992150898</v>
      </c>
      <c r="O35" s="2">
        <f t="shared" si="12"/>
        <v>38.3665142559449</v>
      </c>
      <c r="P35" s="2">
        <f t="shared" si="12"/>
        <v>43.60281897270362</v>
      </c>
      <c r="Q35" s="2" t="s">
        <v>18</v>
      </c>
      <c r="R35" s="2" t="s">
        <v>18</v>
      </c>
    </row>
    <row r="36" spans="2:18" ht="12.75">
      <c r="B36" s="13">
        <f t="shared" si="8"/>
        <v>0.38</v>
      </c>
      <c r="C36" s="99">
        <f t="shared" si="9"/>
        <v>13.898879999999998</v>
      </c>
      <c r="D36" s="6">
        <v>0.38</v>
      </c>
      <c r="E36" s="6">
        <f t="shared" si="6"/>
        <v>1.15824</v>
      </c>
      <c r="F36" s="2">
        <f t="shared" si="7"/>
        <v>3.6210909112029954</v>
      </c>
      <c r="G36" s="2">
        <f t="shared" si="7"/>
        <v>5.2847329545345465</v>
      </c>
      <c r="H36" s="2">
        <f t="shared" si="11"/>
        <v>7.5608431766720985</v>
      </c>
      <c r="I36" s="2">
        <f t="shared" si="11"/>
        <v>8.322040599176994</v>
      </c>
      <c r="J36" s="2">
        <f t="shared" si="12"/>
        <v>12.153197469007871</v>
      </c>
      <c r="K36" s="2">
        <f t="shared" si="12"/>
        <v>15.25752329045638</v>
      </c>
      <c r="L36" s="2">
        <f t="shared" si="12"/>
        <v>16.04044197614784</v>
      </c>
      <c r="M36" s="2">
        <f t="shared" si="12"/>
        <v>18.408480170585847</v>
      </c>
      <c r="N36" s="2">
        <f t="shared" si="12"/>
        <v>23.2495625905867</v>
      </c>
      <c r="O36" s="2">
        <f t="shared" si="12"/>
        <v>28.273713631365045</v>
      </c>
      <c r="P36" s="2">
        <f t="shared" si="12"/>
        <v>31.756863859297127</v>
      </c>
      <c r="Q36" s="2">
        <f t="shared" si="12"/>
        <v>39.16671071612018</v>
      </c>
      <c r="R36" s="2" t="s">
        <v>18</v>
      </c>
    </row>
    <row r="37" spans="2:18" ht="12.75">
      <c r="B37" s="13">
        <f t="shared" si="8"/>
        <v>0.41</v>
      </c>
      <c r="C37" s="99">
        <f>E37*12</f>
        <v>14.99616</v>
      </c>
      <c r="D37" s="6">
        <v>0.41</v>
      </c>
      <c r="E37" s="6">
        <f t="shared" si="6"/>
        <v>1.24968</v>
      </c>
      <c r="F37" s="2">
        <f t="shared" si="7"/>
        <v>3.3558176217743827</v>
      </c>
      <c r="G37" s="2">
        <f t="shared" si="7"/>
        <v>4.897063207722771</v>
      </c>
      <c r="H37" s="2">
        <f t="shared" si="11"/>
        <v>7.004726409076351</v>
      </c>
      <c r="I37" s="2">
        <f t="shared" si="11"/>
        <v>7.709259860055116</v>
      </c>
      <c r="J37" s="2">
        <f t="shared" si="12"/>
        <v>11.25184772927596</v>
      </c>
      <c r="K37" s="2">
        <f t="shared" si="12"/>
        <v>14.116980571303033</v>
      </c>
      <c r="L37" s="2">
        <f t="shared" si="12"/>
        <v>14.838630522571316</v>
      </c>
      <c r="M37" s="2">
        <f t="shared" si="12"/>
        <v>17.018647403554972</v>
      </c>
      <c r="N37" s="2">
        <f t="shared" si="12"/>
        <v>21.460127749425624</v>
      </c>
      <c r="O37" s="2">
        <f t="shared" si="12"/>
        <v>26.041649955950295</v>
      </c>
      <c r="P37" s="2">
        <f t="shared" si="12"/>
        <v>29.196404409632155</v>
      </c>
      <c r="Q37" s="2">
        <f t="shared" si="12"/>
        <v>35.82884010043459</v>
      </c>
      <c r="R37" s="2">
        <f t="shared" si="12"/>
        <v>47.02971606825684</v>
      </c>
    </row>
    <row r="38" spans="2:18" ht="12.75">
      <c r="B38" s="13">
        <f>D38</f>
        <v>0.45</v>
      </c>
      <c r="C38" s="99">
        <f t="shared" si="9"/>
        <v>16.459200000000003</v>
      </c>
      <c r="D38" s="6">
        <v>0.45</v>
      </c>
      <c r="E38" s="6">
        <f t="shared" si="6"/>
        <v>1.3716000000000002</v>
      </c>
      <c r="F38" s="2">
        <f t="shared" si="7"/>
        <v>3.0572254284592906</v>
      </c>
      <c r="G38" s="2">
        <f t="shared" si="7"/>
        <v>4.460843697873995</v>
      </c>
      <c r="H38" s="2">
        <f t="shared" si="11"/>
        <v>6.379370208442802</v>
      </c>
      <c r="I38" s="2">
        <f t="shared" si="11"/>
        <v>7.020370749121083</v>
      </c>
      <c r="J38" s="2">
        <f t="shared" si="12"/>
        <v>10.240348321186225</v>
      </c>
      <c r="K38" s="2">
        <f t="shared" si="12"/>
        <v>12.839588406904149</v>
      </c>
      <c r="L38" s="2">
        <f t="shared" si="12"/>
        <v>13.493398821551688</v>
      </c>
      <c r="M38" s="2">
        <f t="shared" si="12"/>
        <v>15.466009953420548</v>
      </c>
      <c r="N38" s="2">
        <f t="shared" si="12"/>
        <v>19.47122063449069</v>
      </c>
      <c r="O38" s="2">
        <f t="shared" si="12"/>
        <v>23.578178478201828</v>
      </c>
      <c r="P38" s="2">
        <f t="shared" si="12"/>
        <v>26.387799961242994</v>
      </c>
      <c r="Q38" s="2">
        <f t="shared" si="12"/>
        <v>32.2309526355021</v>
      </c>
      <c r="R38" s="2">
        <f t="shared" si="12"/>
        <v>41.810314895778596</v>
      </c>
    </row>
    <row r="39" spans="2:18" ht="12.75">
      <c r="B39" s="13">
        <f t="shared" si="8"/>
        <v>0.48</v>
      </c>
      <c r="C39" s="99">
        <f t="shared" si="9"/>
        <v>17.55648</v>
      </c>
      <c r="D39" s="6">
        <v>0.48</v>
      </c>
      <c r="E39" s="6">
        <f t="shared" si="6"/>
        <v>1.46304</v>
      </c>
      <c r="F39" s="2">
        <f t="shared" si="7"/>
        <v>2.8659839825988622</v>
      </c>
      <c r="G39" s="2">
        <f t="shared" si="7"/>
        <v>4.181528273111476</v>
      </c>
      <c r="H39" s="2">
        <f t="shared" si="11"/>
        <v>5.979156796301311</v>
      </c>
      <c r="I39" s="2">
        <f t="shared" si="11"/>
        <v>6.5795929449776285</v>
      </c>
      <c r="J39" s="2">
        <f t="shared" si="12"/>
        <v>9.594068226860463</v>
      </c>
      <c r="K39" s="2">
        <f t="shared" si="12"/>
        <v>12.024699180565824</v>
      </c>
      <c r="L39" s="2">
        <f t="shared" si="12"/>
        <v>12.63562509302112</v>
      </c>
      <c r="M39" s="2">
        <f t="shared" si="12"/>
        <v>14.477512185929925</v>
      </c>
      <c r="N39" s="2">
        <f t="shared" si="12"/>
        <v>18.209956864283015</v>
      </c>
      <c r="O39" s="2">
        <f t="shared" si="12"/>
        <v>22.024312837042164</v>
      </c>
      <c r="P39" s="2">
        <f t="shared" si="12"/>
        <v>24.624318352164078</v>
      </c>
      <c r="Q39" s="2">
        <f t="shared" si="12"/>
        <v>30.000000000000004</v>
      </c>
      <c r="R39" s="2">
        <f t="shared" si="12"/>
        <v>38.68218745348944</v>
      </c>
    </row>
    <row r="40" spans="2:18" ht="12.75">
      <c r="B40" s="13">
        <f t="shared" si="8"/>
        <v>0.6</v>
      </c>
      <c r="C40" s="99">
        <f t="shared" si="9"/>
        <v>21.9456</v>
      </c>
      <c r="D40" s="6">
        <v>0.6</v>
      </c>
      <c r="E40" s="6">
        <f t="shared" si="6"/>
        <v>1.8288</v>
      </c>
      <c r="F40" s="2">
        <f t="shared" si="7"/>
        <v>2.292442775955887</v>
      </c>
      <c r="G40" s="2">
        <f t="shared" si="7"/>
        <v>3.344152204455658</v>
      </c>
      <c r="H40" s="2">
        <f t="shared" si="11"/>
        <v>4.780191847199158</v>
      </c>
      <c r="I40" s="2">
        <f t="shared" si="11"/>
        <v>5.259496464414605</v>
      </c>
      <c r="J40" s="2">
        <f t="shared" si="12"/>
        <v>7.662255660766065</v>
      </c>
      <c r="K40" s="2">
        <f t="shared" si="12"/>
        <v>9.594068226860463</v>
      </c>
      <c r="L40" s="2">
        <f t="shared" si="12"/>
        <v>10.078658107787662</v>
      </c>
      <c r="M40" s="2">
        <f t="shared" si="12"/>
        <v>11.53695903281549</v>
      </c>
      <c r="N40" s="2">
        <f t="shared" si="12"/>
        <v>14.477512185929925</v>
      </c>
      <c r="O40" s="2">
        <f t="shared" si="12"/>
        <v>17.457603123722095</v>
      </c>
      <c r="P40" s="2">
        <f t="shared" si="12"/>
        <v>19.47122063449069</v>
      </c>
      <c r="Q40" s="2">
        <f t="shared" si="12"/>
        <v>23.57817847820183</v>
      </c>
      <c r="R40" s="2">
        <f t="shared" si="12"/>
        <v>30.000000000000004</v>
      </c>
    </row>
    <row r="41" spans="2:18" ht="12.75">
      <c r="B41" s="13">
        <f t="shared" si="8"/>
        <v>0.7</v>
      </c>
      <c r="C41" s="99">
        <f t="shared" si="9"/>
        <v>25.6032</v>
      </c>
      <c r="D41" s="6">
        <v>0.7</v>
      </c>
      <c r="E41" s="6">
        <f t="shared" si="6"/>
        <v>2.1336</v>
      </c>
      <c r="F41" s="2">
        <f t="shared" si="7"/>
        <v>1.9648117971692856</v>
      </c>
      <c r="G41" s="2">
        <f t="shared" si="7"/>
        <v>2.8659839825988622</v>
      </c>
      <c r="H41" s="2">
        <f t="shared" si="11"/>
        <v>4.096043758152333</v>
      </c>
      <c r="I41" s="2">
        <f t="shared" si="11"/>
        <v>4.506456128479899</v>
      </c>
      <c r="J41" s="2">
        <f t="shared" si="12"/>
        <v>6.562427868634154</v>
      </c>
      <c r="K41" s="2">
        <f t="shared" si="12"/>
        <v>8.213210701738188</v>
      </c>
      <c r="L41" s="2">
        <f t="shared" si="12"/>
        <v>8.62692655867864</v>
      </c>
      <c r="M41" s="2">
        <f t="shared" si="12"/>
        <v>9.870889606139547</v>
      </c>
      <c r="N41" s="2">
        <f t="shared" si="12"/>
        <v>12.373625116188558</v>
      </c>
      <c r="O41" s="2">
        <f t="shared" si="12"/>
        <v>14.900596687829873</v>
      </c>
      <c r="P41" s="2">
        <f t="shared" si="12"/>
        <v>16.601549599020238</v>
      </c>
      <c r="Q41" s="2">
        <f t="shared" si="12"/>
        <v>20.05104256650592</v>
      </c>
      <c r="R41" s="2">
        <f t="shared" si="12"/>
        <v>25.3769335251523</v>
      </c>
    </row>
    <row r="42" spans="2:18" ht="12.75">
      <c r="B42" s="13">
        <f t="shared" si="8"/>
        <v>0.8</v>
      </c>
      <c r="C42" s="99">
        <f t="shared" si="9"/>
        <v>29.260800000000003</v>
      </c>
      <c r="D42" s="6">
        <v>0.8</v>
      </c>
      <c r="E42" s="6">
        <f t="shared" si="6"/>
        <v>2.4384</v>
      </c>
      <c r="F42" s="2">
        <f t="shared" si="7"/>
        <v>1.7191313208778112</v>
      </c>
      <c r="G42" s="2">
        <f t="shared" si="7"/>
        <v>2.50749070358723</v>
      </c>
      <c r="H42" s="2">
        <f t="shared" si="11"/>
        <v>3.583321698471974</v>
      </c>
      <c r="I42" s="2">
        <f t="shared" si="11"/>
        <v>3.942194515321957</v>
      </c>
      <c r="J42" s="2">
        <f t="shared" si="12"/>
        <v>5.739170477266787</v>
      </c>
      <c r="K42" s="2">
        <f t="shared" si="12"/>
        <v>7.18075578145828</v>
      </c>
      <c r="L42" s="2">
        <f t="shared" si="12"/>
        <v>7.541830997796012</v>
      </c>
      <c r="M42" s="2">
        <f t="shared" si="12"/>
        <v>8.62692655867864</v>
      </c>
      <c r="N42" s="2">
        <f t="shared" si="12"/>
        <v>10.806922874860343</v>
      </c>
      <c r="O42" s="2">
        <f t="shared" si="12"/>
        <v>13.002878162913943</v>
      </c>
      <c r="P42" s="2">
        <f t="shared" si="12"/>
        <v>14.477512185929925</v>
      </c>
      <c r="Q42" s="2">
        <f t="shared" si="12"/>
        <v>17.457603123722095</v>
      </c>
      <c r="R42" s="2">
        <f t="shared" si="12"/>
        <v>22.024312837042164</v>
      </c>
    </row>
    <row r="43" spans="2:18" ht="12.75">
      <c r="B43" s="13">
        <f t="shared" si="8"/>
        <v>0.9</v>
      </c>
      <c r="C43" s="100">
        <f t="shared" si="9"/>
        <v>32.918400000000005</v>
      </c>
      <c r="D43" s="11">
        <v>0.9</v>
      </c>
      <c r="E43" s="11">
        <f t="shared" si="6"/>
        <v>2.7432000000000003</v>
      </c>
      <c r="F43" s="2">
        <f t="shared" si="7"/>
        <v>1.5280685946107544</v>
      </c>
      <c r="G43" s="2">
        <f t="shared" si="7"/>
        <v>2.2287312128604633</v>
      </c>
      <c r="H43" s="2">
        <f t="shared" si="11"/>
        <v>3.184738536720409</v>
      </c>
      <c r="I43" s="2">
        <f t="shared" si="11"/>
        <v>3.503591793531144</v>
      </c>
      <c r="J43" s="2">
        <f t="shared" si="12"/>
        <v>5.099688914217338</v>
      </c>
      <c r="K43" s="2">
        <f t="shared" si="12"/>
        <v>6.379370208442802</v>
      </c>
      <c r="L43" s="2">
        <f t="shared" si="12"/>
        <v>6.699765177760187</v>
      </c>
      <c r="M43" s="2">
        <f t="shared" si="12"/>
        <v>7.662255660766063</v>
      </c>
      <c r="N43" s="2">
        <f t="shared" si="12"/>
        <v>9.594068226860463</v>
      </c>
      <c r="O43" s="2">
        <f t="shared" si="12"/>
        <v>11.536959032815489</v>
      </c>
      <c r="P43" s="2">
        <f t="shared" si="12"/>
        <v>12.839588406904149</v>
      </c>
      <c r="Q43" s="2">
        <f t="shared" si="12"/>
        <v>15.466009953420548</v>
      </c>
      <c r="R43" s="2">
        <f t="shared" si="12"/>
        <v>19.47122063449069</v>
      </c>
    </row>
    <row r="44" spans="2:18" ht="12.75">
      <c r="B44" s="13">
        <f t="shared" si="8"/>
        <v>1</v>
      </c>
      <c r="D44" s="8">
        <v>1</v>
      </c>
      <c r="E44" s="6">
        <f t="shared" si="6"/>
        <v>3.048</v>
      </c>
      <c r="F44" s="2">
        <f t="shared" si="7"/>
        <v>1.3752307520185663</v>
      </c>
      <c r="G44" s="2">
        <f t="shared" si="7"/>
        <v>2.0057619349098257</v>
      </c>
      <c r="H44" s="2">
        <f t="shared" si="11"/>
        <v>2.8659839825988622</v>
      </c>
      <c r="I44" s="2">
        <f t="shared" si="11"/>
        <v>3.152858804046428</v>
      </c>
      <c r="J44" s="2">
        <f t="shared" si="12"/>
        <v>4.588565735785835</v>
      </c>
      <c r="K44" s="2">
        <f t="shared" si="12"/>
        <v>5.739170477266787</v>
      </c>
      <c r="L44" s="2">
        <f t="shared" si="12"/>
        <v>6.0271665601311</v>
      </c>
      <c r="M44" s="2">
        <f t="shared" si="12"/>
        <v>6.89210257934638</v>
      </c>
      <c r="N44" s="2">
        <f t="shared" si="12"/>
        <v>8.62692655867864</v>
      </c>
      <c r="O44" s="2">
        <f t="shared" si="12"/>
        <v>10.36975980547742</v>
      </c>
      <c r="P44" s="2">
        <f t="shared" si="12"/>
        <v>11.53695903281549</v>
      </c>
      <c r="Q44" s="2">
        <f t="shared" si="12"/>
        <v>13.886540362628992</v>
      </c>
      <c r="R44" s="2">
        <f t="shared" si="12"/>
        <v>17.457603123722095</v>
      </c>
    </row>
    <row r="45" spans="2:18" ht="12.75">
      <c r="B45" s="13">
        <f t="shared" si="8"/>
        <v>1.25</v>
      </c>
      <c r="D45" s="8">
        <v>1.25</v>
      </c>
      <c r="E45" s="6">
        <f t="shared" si="6"/>
        <v>3.81</v>
      </c>
      <c r="F45" s="2">
        <f t="shared" si="7"/>
        <v>1.1001465667175319</v>
      </c>
      <c r="G45" s="2">
        <f t="shared" si="7"/>
        <v>1.6044915265155906</v>
      </c>
      <c r="H45" s="2">
        <f t="shared" si="11"/>
        <v>2.292442775955887</v>
      </c>
      <c r="I45" s="2">
        <f t="shared" si="11"/>
        <v>2.5218284553489743</v>
      </c>
      <c r="J45" s="2">
        <f t="shared" si="12"/>
        <v>3.669437804987977</v>
      </c>
      <c r="K45" s="2">
        <f t="shared" si="12"/>
        <v>4.588565735785835</v>
      </c>
      <c r="L45" s="2">
        <f t="shared" si="12"/>
        <v>4.818523432560718</v>
      </c>
      <c r="M45" s="2">
        <f t="shared" si="12"/>
        <v>5.508878671203075</v>
      </c>
      <c r="N45" s="2">
        <f t="shared" si="12"/>
        <v>6.89210257934638</v>
      </c>
      <c r="O45" s="2">
        <f t="shared" si="12"/>
        <v>8.27937569810446</v>
      </c>
      <c r="P45" s="2">
        <f t="shared" si="12"/>
        <v>9.2068962213459</v>
      </c>
      <c r="Q45" s="2">
        <f t="shared" si="12"/>
        <v>11.069524973373168</v>
      </c>
      <c r="R45" s="2">
        <f t="shared" si="12"/>
        <v>13.886540362628992</v>
      </c>
    </row>
    <row r="46" spans="2:18" ht="12.75">
      <c r="B46" s="13">
        <f t="shared" si="8"/>
        <v>1.5</v>
      </c>
      <c r="C46" s="9"/>
      <c r="D46" s="10">
        <v>1.5</v>
      </c>
      <c r="E46" s="11">
        <f t="shared" si="6"/>
        <v>4.572</v>
      </c>
      <c r="F46" s="2">
        <f t="shared" si="7"/>
        <v>0.9167715906347418</v>
      </c>
      <c r="G46" s="2">
        <f t="shared" si="7"/>
        <v>1.3370228631372587</v>
      </c>
      <c r="H46" s="2">
        <f t="shared" si="11"/>
        <v>1.9102131717099304</v>
      </c>
      <c r="I46" s="2">
        <f t="shared" si="11"/>
        <v>2.1013162787957405</v>
      </c>
      <c r="J46" s="2">
        <f t="shared" si="12"/>
        <v>3.057225428459291</v>
      </c>
      <c r="K46" s="2">
        <f t="shared" si="12"/>
        <v>3.822553729274344</v>
      </c>
      <c r="L46" s="2">
        <f t="shared" si="12"/>
        <v>4.0139872180563145</v>
      </c>
      <c r="M46" s="2">
        <f t="shared" si="12"/>
        <v>4.588565735785835</v>
      </c>
      <c r="N46" s="2">
        <f t="shared" si="12"/>
        <v>5.739170477266787</v>
      </c>
      <c r="O46" s="2">
        <f t="shared" si="12"/>
        <v>6.89210257934638</v>
      </c>
      <c r="P46" s="2">
        <f t="shared" si="12"/>
        <v>7.662255660766065</v>
      </c>
      <c r="Q46" s="2">
        <f t="shared" si="12"/>
        <v>9.2068962213459</v>
      </c>
      <c r="R46" s="2">
        <f t="shared" si="12"/>
        <v>11.53695903281549</v>
      </c>
    </row>
    <row r="47" spans="1:18" ht="12.75">
      <c r="A47" s="17" t="s">
        <v>21</v>
      </c>
      <c r="B47" s="13">
        <f t="shared" si="8"/>
        <v>1.6404199475065</v>
      </c>
      <c r="D47" s="8">
        <v>1.6404199475065</v>
      </c>
      <c r="E47" s="6">
        <f t="shared" si="6"/>
        <v>4.999999999999812</v>
      </c>
      <c r="F47" s="2">
        <f t="shared" si="7"/>
        <v>0.8382900802057227</v>
      </c>
      <c r="G47" s="2">
        <f t="shared" si="7"/>
        <v>1.2225555199426157</v>
      </c>
      <c r="H47" s="2">
        <f t="shared" si="11"/>
        <v>1.746645878634756</v>
      </c>
      <c r="I47" s="2">
        <f t="shared" si="11"/>
        <v>1.9213729880411736</v>
      </c>
      <c r="J47" s="2">
        <f t="shared" si="12"/>
        <v>2.7953093451964093</v>
      </c>
      <c r="K47" s="2">
        <f t="shared" si="12"/>
        <v>3.4949175923727713</v>
      </c>
      <c r="L47" s="2">
        <f t="shared" si="12"/>
        <v>3.6698971129700126</v>
      </c>
      <c r="M47" s="2">
        <f t="shared" si="12"/>
        <v>4.1950479852991815</v>
      </c>
      <c r="N47" s="2">
        <f t="shared" si="12"/>
        <v>5.246454647672756</v>
      </c>
      <c r="O47" s="2">
        <f t="shared" si="12"/>
        <v>6.299636204267322</v>
      </c>
      <c r="P47" s="2">
        <f t="shared" si="12"/>
        <v>7.002924214839171</v>
      </c>
      <c r="Q47" s="2">
        <f t="shared" si="12"/>
        <v>8.412798234882914</v>
      </c>
      <c r="R47" s="2">
        <f t="shared" si="12"/>
        <v>10.537556807305483</v>
      </c>
    </row>
    <row r="48" spans="2:18" ht="12.75">
      <c r="B48" s="13">
        <f>D48</f>
        <v>2</v>
      </c>
      <c r="C48" s="9"/>
      <c r="D48" s="10">
        <v>2</v>
      </c>
      <c r="E48" s="11">
        <f t="shared" si="6"/>
        <v>6.096</v>
      </c>
      <c r="F48" s="2">
        <f t="shared" si="7"/>
        <v>0.6875658564108561</v>
      </c>
      <c r="G48" s="2">
        <f t="shared" si="7"/>
        <v>1.0027273267946186</v>
      </c>
      <c r="H48" s="2">
        <f t="shared" si="11"/>
        <v>1.4325437375665075</v>
      </c>
      <c r="I48" s="2">
        <f t="shared" si="11"/>
        <v>1.5758325997521698</v>
      </c>
      <c r="J48" s="2">
        <f t="shared" si="12"/>
        <v>2.292442775955887</v>
      </c>
      <c r="K48" s="2">
        <f t="shared" si="12"/>
        <v>2.8659839825988622</v>
      </c>
      <c r="L48" s="2">
        <f t="shared" si="12"/>
        <v>3.0094119541914246</v>
      </c>
      <c r="M48" s="2">
        <f t="shared" si="12"/>
        <v>3.439812767515196</v>
      </c>
      <c r="N48" s="2">
        <f t="shared" si="12"/>
        <v>4.301222304670365</v>
      </c>
      <c r="O48" s="2">
        <f t="shared" si="12"/>
        <v>5.163607090846379</v>
      </c>
      <c r="P48" s="2">
        <f t="shared" si="12"/>
        <v>5.739170477266787</v>
      </c>
      <c r="Q48" s="2">
        <f t="shared" si="12"/>
        <v>6.89210257934638</v>
      </c>
      <c r="R48" s="2">
        <f t="shared" si="12"/>
        <v>8.62692655867864</v>
      </c>
    </row>
    <row r="49" spans="2:20" ht="12.75">
      <c r="B49" s="15" t="s">
        <v>58</v>
      </c>
      <c r="C49" s="9"/>
      <c r="D49" s="10"/>
      <c r="E49" s="11"/>
      <c r="F49" s="27">
        <v>0.3</v>
      </c>
      <c r="G49" s="27">
        <v>0.5</v>
      </c>
      <c r="H49" s="27">
        <v>0.5</v>
      </c>
      <c r="I49" s="27">
        <v>0.5</v>
      </c>
      <c r="J49" s="27">
        <v>0.7</v>
      </c>
      <c r="K49" s="27">
        <v>1.7</v>
      </c>
      <c r="L49" s="27">
        <v>1.7</v>
      </c>
      <c r="M49" s="27">
        <v>0.4</v>
      </c>
      <c r="N49" s="27">
        <v>1.5</v>
      </c>
      <c r="O49" s="27">
        <v>2.5</v>
      </c>
      <c r="P49" s="27">
        <v>4</v>
      </c>
      <c r="Q49" s="27">
        <v>9</v>
      </c>
      <c r="R49" s="27">
        <v>9</v>
      </c>
      <c r="T49" s="28"/>
    </row>
    <row r="51" s="7" customFormat="1" ht="12.75">
      <c r="B51" s="25"/>
    </row>
    <row r="52" s="7" customFormat="1" ht="12.75">
      <c r="B52" s="32" t="s">
        <v>20</v>
      </c>
    </row>
    <row r="53" s="7" customFormat="1" ht="12.75">
      <c r="C53" s="22"/>
    </row>
    <row r="54" spans="1:2" ht="12.75">
      <c r="A54" s="21" t="s">
        <v>11</v>
      </c>
      <c r="B54" s="22" t="s">
        <v>12</v>
      </c>
    </row>
  </sheetData>
  <conditionalFormatting sqref="F29:R48">
    <cfRule type="cellIs" priority="1" dxfId="0" operator="greaterThan" stopIfTrue="1">
      <formula>10</formula>
    </cfRule>
  </conditionalFormatting>
  <printOptions/>
  <pageMargins left="0.75" right="0.75" top="1" bottom="1" header="0.5" footer="0.5"/>
  <pageSetup horizontalDpi="525" verticalDpi="525" orientation="portrait" r:id="rId1"/>
</worksheet>
</file>

<file path=xl/worksheets/sheet7.xml><?xml version="1.0" encoding="utf-8"?>
<worksheet xmlns="http://schemas.openxmlformats.org/spreadsheetml/2006/main" xmlns:r="http://schemas.openxmlformats.org/officeDocument/2006/relationships">
  <dimension ref="A1:M38"/>
  <sheetViews>
    <sheetView workbookViewId="0" topLeftCell="A1">
      <selection activeCell="A1" sqref="A1"/>
    </sheetView>
  </sheetViews>
  <sheetFormatPr defaultColWidth="9.140625" defaultRowHeight="12.75"/>
  <cols>
    <col min="1" max="1" width="3.28125" style="36" customWidth="1"/>
    <col min="2" max="2" width="12.140625" style="34" customWidth="1"/>
    <col min="3" max="3" width="30.28125" style="41" customWidth="1"/>
    <col min="4" max="4" width="8.00390625" style="41" customWidth="1"/>
    <col min="5" max="5" width="7.421875" style="41" customWidth="1"/>
    <col min="6" max="6" width="9.140625" style="33" customWidth="1"/>
    <col min="7" max="10" width="8.7109375" style="36" customWidth="1"/>
    <col min="11" max="13" width="9.140625" style="34" customWidth="1"/>
    <col min="14" max="14" width="2.421875" style="34" customWidth="1"/>
    <col min="15" max="16384" width="9.140625" style="34" customWidth="1"/>
  </cols>
  <sheetData>
    <row r="1" spans="1:12" ht="12">
      <c r="A1" s="34" t="str">
        <f>i!A3</f>
        <v>LensTScalc v 01, 2009-11-05</v>
      </c>
      <c r="H1" s="34"/>
      <c r="I1" s="126" t="s">
        <v>48</v>
      </c>
      <c r="J1" s="127"/>
      <c r="K1" s="126" t="s">
        <v>49</v>
      </c>
      <c r="L1" s="127"/>
    </row>
    <row r="2" spans="6:12" ht="12">
      <c r="F2" s="41"/>
      <c r="G2" s="126" t="s">
        <v>38</v>
      </c>
      <c r="H2" s="127"/>
      <c r="I2" s="126" t="s">
        <v>45</v>
      </c>
      <c r="J2" s="133"/>
      <c r="K2" s="126" t="s">
        <v>52</v>
      </c>
      <c r="L2" s="127"/>
    </row>
    <row r="3" spans="6:12" ht="12">
      <c r="F3" s="49"/>
      <c r="G3" s="126" t="s">
        <v>39</v>
      </c>
      <c r="H3" s="127"/>
      <c r="I3" s="67" t="s">
        <v>46</v>
      </c>
      <c r="J3" s="68"/>
      <c r="K3" s="67" t="s">
        <v>46</v>
      </c>
      <c r="L3" s="76"/>
    </row>
    <row r="4" spans="2:12" ht="12">
      <c r="B4" s="38"/>
      <c r="G4" s="55" t="s">
        <v>27</v>
      </c>
      <c r="H4" s="56" t="s">
        <v>28</v>
      </c>
      <c r="I4" s="55" t="s">
        <v>27</v>
      </c>
      <c r="J4" s="69" t="s">
        <v>28</v>
      </c>
      <c r="K4" s="55" t="s">
        <v>27</v>
      </c>
      <c r="L4" s="56" t="s">
        <v>28</v>
      </c>
    </row>
    <row r="5" spans="2:12" ht="12">
      <c r="B5" s="47" t="s">
        <v>29</v>
      </c>
      <c r="C5" s="46"/>
      <c r="D5" s="46" t="s">
        <v>32</v>
      </c>
      <c r="E5" s="46" t="s">
        <v>33</v>
      </c>
      <c r="F5" s="46" t="s">
        <v>40</v>
      </c>
      <c r="G5" s="57" t="s">
        <v>26</v>
      </c>
      <c r="H5" s="58" t="s">
        <v>26</v>
      </c>
      <c r="I5" s="57" t="s">
        <v>26</v>
      </c>
      <c r="J5" s="58" t="s">
        <v>26</v>
      </c>
      <c r="K5" s="57" t="s">
        <v>26</v>
      </c>
      <c r="L5" s="58" t="s">
        <v>26</v>
      </c>
    </row>
    <row r="6" spans="1:12" ht="12">
      <c r="A6" s="36" t="s">
        <v>25</v>
      </c>
      <c r="B6" s="38" t="s">
        <v>23</v>
      </c>
      <c r="C6" s="38" t="s">
        <v>69</v>
      </c>
      <c r="D6" s="43">
        <v>35</v>
      </c>
      <c r="E6" s="43">
        <v>3.5</v>
      </c>
      <c r="F6" s="60">
        <v>70</v>
      </c>
      <c r="G6" s="59">
        <f>D6</f>
        <v>35</v>
      </c>
      <c r="H6" s="60">
        <f aca="true" t="shared" si="0" ref="H6:H11">G6*1.6</f>
        <v>56</v>
      </c>
      <c r="I6" s="59">
        <f>G17</f>
        <v>24.259127313876153</v>
      </c>
      <c r="J6" s="60">
        <f>I17</f>
        <v>29.739100742116083</v>
      </c>
      <c r="K6" s="59">
        <f>K17</f>
        <v>18.46139387091324</v>
      </c>
      <c r="L6" s="60">
        <f>M17</f>
        <v>24.259127313876153</v>
      </c>
    </row>
    <row r="7" spans="1:12" ht="12">
      <c r="A7" s="36" t="s">
        <v>25</v>
      </c>
      <c r="B7" s="38" t="s">
        <v>70</v>
      </c>
      <c r="C7" s="38" t="s">
        <v>68</v>
      </c>
      <c r="D7" s="48">
        <v>45</v>
      </c>
      <c r="E7" s="49">
        <v>2.8</v>
      </c>
      <c r="F7" s="60">
        <v>70</v>
      </c>
      <c r="G7" s="59">
        <f>D7</f>
        <v>45</v>
      </c>
      <c r="H7" s="60">
        <f t="shared" si="0"/>
        <v>72</v>
      </c>
      <c r="I7" s="59">
        <f>G18</f>
        <v>30.68025722096539</v>
      </c>
      <c r="J7" s="60">
        <f>I18</f>
        <v>37.036629111397275</v>
      </c>
      <c r="K7" s="59">
        <f>K18</f>
        <v>24.061096612543874</v>
      </c>
      <c r="L7" s="60">
        <f>M18</f>
        <v>30.68025722096539</v>
      </c>
    </row>
    <row r="8" spans="1:12" ht="12">
      <c r="A8" s="36" t="s">
        <v>25</v>
      </c>
      <c r="B8" s="44" t="s">
        <v>71</v>
      </c>
      <c r="C8" s="44" t="s">
        <v>67</v>
      </c>
      <c r="D8" s="35">
        <v>55</v>
      </c>
      <c r="E8" s="45" t="s">
        <v>35</v>
      </c>
      <c r="F8" s="62">
        <v>70</v>
      </c>
      <c r="G8" s="61">
        <f>D8</f>
        <v>55</v>
      </c>
      <c r="H8" s="62">
        <f t="shared" si="0"/>
        <v>88</v>
      </c>
      <c r="I8" s="61">
        <f>G20</f>
        <v>37.484915424829715</v>
      </c>
      <c r="J8" s="62">
        <f>I20</f>
        <v>44.84424058239523</v>
      </c>
      <c r="K8" s="61">
        <f>K20</f>
        <v>29.897900254435754</v>
      </c>
      <c r="L8" s="62">
        <f>M20</f>
        <v>37.484915424829715</v>
      </c>
    </row>
    <row r="9" spans="1:12" ht="12">
      <c r="A9" s="36" t="s">
        <v>25</v>
      </c>
      <c r="B9" s="38" t="s">
        <v>72</v>
      </c>
      <c r="C9" s="38" t="s">
        <v>77</v>
      </c>
      <c r="D9" s="43">
        <v>80</v>
      </c>
      <c r="E9" s="43">
        <v>2.8</v>
      </c>
      <c r="F9" s="60">
        <v>70</v>
      </c>
      <c r="G9" s="59">
        <f>D9</f>
        <v>80</v>
      </c>
      <c r="H9" s="60">
        <f t="shared" si="0"/>
        <v>128</v>
      </c>
      <c r="I9" s="59">
        <f>G21</f>
        <v>53.718423305227326</v>
      </c>
      <c r="J9" s="60">
        <f>I21</f>
        <v>63.631845842925244</v>
      </c>
      <c r="K9" s="59">
        <f>K21</f>
        <v>43.617245298279876</v>
      </c>
      <c r="L9" s="60">
        <f>M21</f>
        <v>53.718423305227326</v>
      </c>
    </row>
    <row r="10" spans="1:12" ht="12">
      <c r="A10" s="36" t="s">
        <v>25</v>
      </c>
      <c r="B10" s="38" t="s">
        <v>73</v>
      </c>
      <c r="C10" s="38" t="s">
        <v>75</v>
      </c>
      <c r="D10" s="43">
        <v>150</v>
      </c>
      <c r="E10" s="43" t="s">
        <v>37</v>
      </c>
      <c r="F10" s="60">
        <v>70</v>
      </c>
      <c r="G10" s="59">
        <v>150</v>
      </c>
      <c r="H10" s="60">
        <f t="shared" si="0"/>
        <v>240</v>
      </c>
      <c r="I10" s="59">
        <f>G22</f>
        <v>102.34418393476057</v>
      </c>
      <c r="J10" s="60">
        <f>I22</f>
        <v>120.36895643027609</v>
      </c>
      <c r="K10" s="59">
        <f>K22</f>
        <v>84.14160655542848</v>
      </c>
      <c r="L10" s="60">
        <f>M22</f>
        <v>102.34418393476057</v>
      </c>
    </row>
    <row r="11" spans="2:12" ht="12">
      <c r="B11" s="44" t="s">
        <v>74</v>
      </c>
      <c r="C11" s="44" t="s">
        <v>76</v>
      </c>
      <c r="D11" s="35">
        <v>200</v>
      </c>
      <c r="E11" s="45">
        <v>2.8</v>
      </c>
      <c r="F11" s="62">
        <v>70</v>
      </c>
      <c r="G11" s="61">
        <v>200</v>
      </c>
      <c r="H11" s="62">
        <f t="shared" si="0"/>
        <v>320</v>
      </c>
      <c r="I11" s="61">
        <f>G23</f>
        <v>135.42421042427964</v>
      </c>
      <c r="J11" s="62">
        <f>I23</f>
        <v>159.0852514204212</v>
      </c>
      <c r="K11" s="61">
        <f>K23</f>
        <v>111.56649480590629</v>
      </c>
      <c r="L11" s="62">
        <f>M23</f>
        <v>135.42421042427964</v>
      </c>
    </row>
    <row r="12" spans="4:10" ht="12">
      <c r="D12" s="42"/>
      <c r="J12" s="34"/>
    </row>
    <row r="13" ht="61.5" customHeight="1">
      <c r="C13" s="74" t="s">
        <v>53</v>
      </c>
    </row>
    <row r="14" spans="6:13" ht="12">
      <c r="F14" s="130" t="s">
        <v>47</v>
      </c>
      <c r="G14" s="131"/>
      <c r="H14" s="131"/>
      <c r="I14" s="132"/>
      <c r="J14" s="130" t="s">
        <v>51</v>
      </c>
      <c r="K14" s="131"/>
      <c r="L14" s="131"/>
      <c r="M14" s="132"/>
    </row>
    <row r="15" spans="5:13" ht="12">
      <c r="E15" s="41" t="s">
        <v>31</v>
      </c>
      <c r="F15" s="128" t="s">
        <v>42</v>
      </c>
      <c r="G15" s="129"/>
      <c r="H15" s="128" t="s">
        <v>44</v>
      </c>
      <c r="I15" s="129"/>
      <c r="J15" s="128" t="s">
        <v>42</v>
      </c>
      <c r="K15" s="129"/>
      <c r="L15" s="128" t="s">
        <v>44</v>
      </c>
      <c r="M15" s="129"/>
    </row>
    <row r="16" spans="4:13" ht="12">
      <c r="D16" s="46" t="s">
        <v>32</v>
      </c>
      <c r="E16" s="46" t="s">
        <v>41</v>
      </c>
      <c r="F16" s="63" t="s">
        <v>43</v>
      </c>
      <c r="G16" s="64" t="s">
        <v>50</v>
      </c>
      <c r="H16" s="63" t="s">
        <v>43</v>
      </c>
      <c r="I16" s="64" t="s">
        <v>50</v>
      </c>
      <c r="J16" s="63" t="s">
        <v>43</v>
      </c>
      <c r="K16" s="64" t="s">
        <v>50</v>
      </c>
      <c r="L16" s="63" t="s">
        <v>43</v>
      </c>
      <c r="M16" s="64" t="s">
        <v>50</v>
      </c>
    </row>
    <row r="17" spans="3:13" ht="12">
      <c r="C17" s="42"/>
      <c r="D17" s="48">
        <v>35</v>
      </c>
      <c r="E17" s="48">
        <v>77</v>
      </c>
      <c r="F17" s="65">
        <f aca="true" t="shared" si="1" ref="F17:F23">E17*F$24/100</f>
        <v>73.15</v>
      </c>
      <c r="G17" s="66">
        <f aca="true" t="shared" si="2" ref="G17:G23">36/2*((TAN(F17*PI()/(2*180)))^(-1))</f>
        <v>24.259127313876153</v>
      </c>
      <c r="H17" s="65">
        <f aca="true" t="shared" si="3" ref="H17:H22">E17*H$24/100</f>
        <v>62.37</v>
      </c>
      <c r="I17" s="66">
        <f aca="true" t="shared" si="4" ref="I17:I23">36/2*((TAN(H17*PI()/(2*180)))^(-1))</f>
        <v>29.739100742116083</v>
      </c>
      <c r="J17" s="65">
        <f aca="true" t="shared" si="5" ref="J17:J22">E17*J$24/100</f>
        <v>88.55</v>
      </c>
      <c r="K17" s="66">
        <f aca="true" t="shared" si="6" ref="K17:K23">36/2*((TAN(J17*PI()/(2*180)))^(-1))</f>
        <v>18.46139387091324</v>
      </c>
      <c r="L17" s="65">
        <f aca="true" t="shared" si="7" ref="L17:L22">E17*L$24/100</f>
        <v>73.15</v>
      </c>
      <c r="M17" s="66">
        <f aca="true" t="shared" si="8" ref="M17:M23">36/2*((TAN(L17*PI()/(2*180)))^(-1))</f>
        <v>24.259127313876153</v>
      </c>
    </row>
    <row r="18" spans="3:13" ht="12">
      <c r="C18" s="42"/>
      <c r="D18" s="48">
        <v>45</v>
      </c>
      <c r="E18" s="48">
        <v>64</v>
      </c>
      <c r="F18" s="59">
        <f t="shared" si="1"/>
        <v>60.8</v>
      </c>
      <c r="G18" s="60">
        <f t="shared" si="2"/>
        <v>30.68025722096539</v>
      </c>
      <c r="H18" s="59">
        <f t="shared" si="3"/>
        <v>51.84</v>
      </c>
      <c r="I18" s="60">
        <f t="shared" si="4"/>
        <v>37.036629111397275</v>
      </c>
      <c r="J18" s="59">
        <f t="shared" si="5"/>
        <v>73.6</v>
      </c>
      <c r="K18" s="60">
        <f t="shared" si="6"/>
        <v>24.061096612543874</v>
      </c>
      <c r="L18" s="59">
        <f t="shared" si="7"/>
        <v>60.8</v>
      </c>
      <c r="M18" s="60">
        <f t="shared" si="8"/>
        <v>30.68025722096539</v>
      </c>
    </row>
    <row r="19" spans="3:13" ht="12">
      <c r="C19" s="42"/>
      <c r="D19" s="48">
        <v>50</v>
      </c>
      <c r="E19" s="48">
        <v>58</v>
      </c>
      <c r="F19" s="59">
        <f t="shared" si="1"/>
        <v>55.1</v>
      </c>
      <c r="G19" s="60">
        <f t="shared" si="2"/>
        <v>34.504128508967376</v>
      </c>
      <c r="H19" s="59">
        <f t="shared" si="3"/>
        <v>46.98</v>
      </c>
      <c r="I19" s="60">
        <f t="shared" si="4"/>
        <v>41.41693212706993</v>
      </c>
      <c r="J19" s="59">
        <f t="shared" si="5"/>
        <v>66.7</v>
      </c>
      <c r="K19" s="60">
        <f t="shared" si="6"/>
        <v>27.350338088761898</v>
      </c>
      <c r="L19" s="59">
        <f t="shared" si="7"/>
        <v>55.1</v>
      </c>
      <c r="M19" s="60">
        <f t="shared" si="8"/>
        <v>34.504128508967376</v>
      </c>
    </row>
    <row r="20" spans="3:13" ht="12">
      <c r="C20" s="42"/>
      <c r="D20" s="48">
        <v>55</v>
      </c>
      <c r="E20" s="48">
        <v>54</v>
      </c>
      <c r="F20" s="59">
        <f t="shared" si="1"/>
        <v>51.3</v>
      </c>
      <c r="G20" s="60">
        <f t="shared" si="2"/>
        <v>37.484915424829715</v>
      </c>
      <c r="H20" s="59">
        <f t="shared" si="3"/>
        <v>43.74</v>
      </c>
      <c r="I20" s="60">
        <f t="shared" si="4"/>
        <v>44.84424058239523</v>
      </c>
      <c r="J20" s="59">
        <f t="shared" si="5"/>
        <v>62.1</v>
      </c>
      <c r="K20" s="60">
        <f t="shared" si="6"/>
        <v>29.897900254435754</v>
      </c>
      <c r="L20" s="59">
        <f t="shared" si="7"/>
        <v>51.3</v>
      </c>
      <c r="M20" s="60">
        <f t="shared" si="8"/>
        <v>37.484915424829715</v>
      </c>
    </row>
    <row r="21" spans="3:13" ht="12">
      <c r="C21" s="42"/>
      <c r="D21" s="48">
        <v>80</v>
      </c>
      <c r="E21" s="48">
        <v>39</v>
      </c>
      <c r="F21" s="59">
        <f t="shared" si="1"/>
        <v>37.05</v>
      </c>
      <c r="G21" s="60">
        <f t="shared" si="2"/>
        <v>53.718423305227326</v>
      </c>
      <c r="H21" s="59">
        <f t="shared" si="3"/>
        <v>31.59</v>
      </c>
      <c r="I21" s="60">
        <f t="shared" si="4"/>
        <v>63.631845842925244</v>
      </c>
      <c r="J21" s="59">
        <f t="shared" si="5"/>
        <v>44.85</v>
      </c>
      <c r="K21" s="60">
        <f t="shared" si="6"/>
        <v>43.617245298279876</v>
      </c>
      <c r="L21" s="59">
        <f t="shared" si="7"/>
        <v>37.05</v>
      </c>
      <c r="M21" s="60">
        <f t="shared" si="8"/>
        <v>53.718423305227326</v>
      </c>
    </row>
    <row r="22" spans="3:13" ht="12">
      <c r="C22" s="42"/>
      <c r="D22" s="48">
        <v>150</v>
      </c>
      <c r="E22" s="48">
        <v>21</v>
      </c>
      <c r="F22" s="59">
        <f t="shared" si="1"/>
        <v>19.95</v>
      </c>
      <c r="G22" s="60">
        <f t="shared" si="2"/>
        <v>102.34418393476057</v>
      </c>
      <c r="H22" s="59">
        <f t="shared" si="3"/>
        <v>17.01</v>
      </c>
      <c r="I22" s="60">
        <f t="shared" si="4"/>
        <v>120.36895643027609</v>
      </c>
      <c r="J22" s="59">
        <f t="shared" si="5"/>
        <v>24.15</v>
      </c>
      <c r="K22" s="60">
        <f t="shared" si="6"/>
        <v>84.14160655542848</v>
      </c>
      <c r="L22" s="59">
        <f t="shared" si="7"/>
        <v>19.95</v>
      </c>
      <c r="M22" s="60">
        <f t="shared" si="8"/>
        <v>102.34418393476057</v>
      </c>
    </row>
    <row r="23" spans="3:13" ht="12">
      <c r="C23" s="42"/>
      <c r="D23" s="48">
        <v>200</v>
      </c>
      <c r="E23" s="48">
        <v>15.93922078864272</v>
      </c>
      <c r="F23" s="61">
        <f t="shared" si="1"/>
        <v>15.142259749210584</v>
      </c>
      <c r="G23" s="62">
        <f t="shared" si="2"/>
        <v>135.42421042427964</v>
      </c>
      <c r="H23" s="61">
        <f>E23*H$24/100</f>
        <v>12.910768838800601</v>
      </c>
      <c r="I23" s="62">
        <f t="shared" si="4"/>
        <v>159.0852514204212</v>
      </c>
      <c r="J23" s="61">
        <f>E23*J$24/100</f>
        <v>18.33010390693913</v>
      </c>
      <c r="K23" s="62">
        <f t="shared" si="6"/>
        <v>111.56649480590629</v>
      </c>
      <c r="L23" s="61">
        <f>E23*L$24/100</f>
        <v>15.142259749210584</v>
      </c>
      <c r="M23" s="62">
        <f t="shared" si="8"/>
        <v>135.42421042427964</v>
      </c>
    </row>
    <row r="24" spans="3:12" ht="12">
      <c r="C24" s="75" t="s">
        <v>54</v>
      </c>
      <c r="D24" s="34"/>
      <c r="F24" s="70">
        <v>95</v>
      </c>
      <c r="H24" s="70">
        <v>81</v>
      </c>
      <c r="J24" s="70">
        <v>115</v>
      </c>
      <c r="L24" s="71">
        <v>95</v>
      </c>
    </row>
    <row r="25" ht="12">
      <c r="D25" s="34"/>
    </row>
    <row r="28" spans="3:6" ht="12">
      <c r="C28" s="111" t="s">
        <v>107</v>
      </c>
      <c r="D28" s="41" t="s">
        <v>100</v>
      </c>
      <c r="E28" s="41" t="s">
        <v>101</v>
      </c>
      <c r="F28" s="33" t="s">
        <v>108</v>
      </c>
    </row>
    <row r="29" ht="12">
      <c r="C29" s="34"/>
    </row>
    <row r="30" spans="2:5" ht="12">
      <c r="B30" s="34" t="s">
        <v>99</v>
      </c>
      <c r="C30" s="42" t="s">
        <v>104</v>
      </c>
      <c r="D30" s="41">
        <v>165</v>
      </c>
      <c r="E30" s="41" t="s">
        <v>102</v>
      </c>
    </row>
    <row r="31" spans="2:3" ht="12">
      <c r="B31" s="34" t="s">
        <v>36</v>
      </c>
      <c r="C31" s="42" t="s">
        <v>103</v>
      </c>
    </row>
    <row r="32" spans="2:3" ht="12">
      <c r="B32" s="110" t="s">
        <v>105</v>
      </c>
      <c r="C32" s="110" t="s">
        <v>106</v>
      </c>
    </row>
    <row r="34" spans="4:9" ht="12">
      <c r="D34" s="126" t="s">
        <v>38</v>
      </c>
      <c r="E34" s="127"/>
      <c r="F34" s="126" t="s">
        <v>45</v>
      </c>
      <c r="G34" s="133"/>
      <c r="H34" s="126" t="s">
        <v>52</v>
      </c>
      <c r="I34" s="127"/>
    </row>
    <row r="35" spans="4:9" ht="12">
      <c r="D35" s="126" t="s">
        <v>39</v>
      </c>
      <c r="E35" s="127"/>
      <c r="F35" s="67" t="s">
        <v>46</v>
      </c>
      <c r="G35" s="68"/>
      <c r="H35" s="67" t="s">
        <v>46</v>
      </c>
      <c r="I35" s="76"/>
    </row>
    <row r="36" spans="4:9" ht="12">
      <c r="D36" s="114" t="s">
        <v>27</v>
      </c>
      <c r="E36" s="115" t="s">
        <v>28</v>
      </c>
      <c r="F36" s="114" t="s">
        <v>27</v>
      </c>
      <c r="G36" s="116" t="s">
        <v>28</v>
      </c>
      <c r="H36" s="114" t="s">
        <v>27</v>
      </c>
      <c r="I36" s="115" t="s">
        <v>28</v>
      </c>
    </row>
    <row r="37" spans="3:9" ht="12">
      <c r="C37" s="117" t="s">
        <v>112</v>
      </c>
      <c r="D37" s="117">
        <v>1.5</v>
      </c>
      <c r="E37" s="119">
        <v>1.5</v>
      </c>
      <c r="F37" s="112">
        <v>1.5</v>
      </c>
      <c r="G37" s="113">
        <v>2</v>
      </c>
      <c r="H37" s="118">
        <v>2.6</v>
      </c>
      <c r="I37" s="113">
        <v>3.5</v>
      </c>
    </row>
    <row r="38" spans="3:9" ht="12">
      <c r="C38" s="57" t="s">
        <v>113</v>
      </c>
      <c r="D38" s="61" t="s">
        <v>18</v>
      </c>
      <c r="E38" s="62" t="s">
        <v>18</v>
      </c>
      <c r="F38" s="61">
        <v>9</v>
      </c>
      <c r="G38" s="62">
        <v>0</v>
      </c>
      <c r="H38" s="35">
        <v>21</v>
      </c>
      <c r="I38" s="62">
        <v>7</v>
      </c>
    </row>
  </sheetData>
  <mergeCells count="16">
    <mergeCell ref="D34:E34"/>
    <mergeCell ref="F34:G34"/>
    <mergeCell ref="H34:I34"/>
    <mergeCell ref="D35:E35"/>
    <mergeCell ref="K1:L1"/>
    <mergeCell ref="K2:L2"/>
    <mergeCell ref="I2:J2"/>
    <mergeCell ref="I1:J1"/>
    <mergeCell ref="G2:H2"/>
    <mergeCell ref="G3:H3"/>
    <mergeCell ref="J15:K15"/>
    <mergeCell ref="F14:I14"/>
    <mergeCell ref="J14:M14"/>
    <mergeCell ref="F15:G15"/>
    <mergeCell ref="H15:I15"/>
    <mergeCell ref="L15:M15"/>
  </mergeCells>
  <printOptions/>
  <pageMargins left="0.3937007874015748" right="0.1968503937007874" top="0.984251968503937" bottom="0.984251968503937" header="0.5118110236220472" footer="0.5118110236220472"/>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P32"/>
  <sheetViews>
    <sheetView workbookViewId="0" topLeftCell="A1">
      <selection activeCell="A1" sqref="A1"/>
    </sheetView>
  </sheetViews>
  <sheetFormatPr defaultColWidth="9.140625" defaultRowHeight="12.75"/>
  <cols>
    <col min="1" max="1" width="3.28125" style="36" customWidth="1"/>
    <col min="2" max="3" width="6.28125" style="41" customWidth="1"/>
    <col min="4" max="4" width="6.28125" style="33" customWidth="1"/>
    <col min="5" max="8" width="6.28125" style="36" customWidth="1"/>
    <col min="9" max="9" width="3.28125" style="36" customWidth="1"/>
    <col min="10" max="11" width="6.28125" style="41" customWidth="1"/>
    <col min="12" max="12" width="6.28125" style="33" customWidth="1"/>
    <col min="13" max="16" width="6.28125" style="36" customWidth="1"/>
    <col min="17" max="16384" width="9.140625" style="34" customWidth="1"/>
  </cols>
  <sheetData>
    <row r="1" spans="1:16" ht="12">
      <c r="A1" s="97"/>
      <c r="B1" s="49"/>
      <c r="C1" s="49"/>
      <c r="D1" s="43"/>
      <c r="E1" s="97"/>
      <c r="F1" s="97"/>
      <c r="G1" s="97"/>
      <c r="H1" s="97"/>
      <c r="I1" s="97"/>
      <c r="J1" s="49"/>
      <c r="K1" s="49"/>
      <c r="L1" s="43"/>
      <c r="M1" s="97"/>
      <c r="N1" s="97"/>
      <c r="O1" s="97"/>
      <c r="P1" s="97"/>
    </row>
    <row r="2" spans="1:16" ht="12.75">
      <c r="A2" s="97"/>
      <c r="B2" s="134" t="s">
        <v>64</v>
      </c>
      <c r="C2" s="135"/>
      <c r="D2" s="135"/>
      <c r="E2" s="135"/>
      <c r="F2" s="135"/>
      <c r="G2" s="136"/>
      <c r="H2" s="97"/>
      <c r="I2" s="97"/>
      <c r="J2" s="134" t="s">
        <v>64</v>
      </c>
      <c r="K2" s="135"/>
      <c r="L2" s="135"/>
      <c r="M2" s="135"/>
      <c r="N2" s="135"/>
      <c r="O2" s="136"/>
      <c r="P2" s="97"/>
    </row>
    <row r="3" spans="1:16" ht="12.75">
      <c r="A3" s="97"/>
      <c r="B3" s="137" t="s">
        <v>65</v>
      </c>
      <c r="C3" s="138"/>
      <c r="D3" s="138"/>
      <c r="E3" s="138"/>
      <c r="F3" s="138"/>
      <c r="G3" s="139"/>
      <c r="H3" s="49"/>
      <c r="I3" s="97"/>
      <c r="J3" s="137" t="s">
        <v>65</v>
      </c>
      <c r="K3" s="138"/>
      <c r="L3" s="138"/>
      <c r="M3" s="138"/>
      <c r="N3" s="138"/>
      <c r="O3" s="139"/>
      <c r="P3" s="49"/>
    </row>
    <row r="4" spans="1:16" ht="12">
      <c r="A4" s="97"/>
      <c r="B4" s="39"/>
      <c r="C4" s="40"/>
      <c r="D4" s="140" t="s">
        <v>61</v>
      </c>
      <c r="E4" s="141"/>
      <c r="F4" s="140" t="s">
        <v>62</v>
      </c>
      <c r="G4" s="141"/>
      <c r="H4" s="43"/>
      <c r="I4" s="97"/>
      <c r="J4" s="39"/>
      <c r="K4" s="40"/>
      <c r="L4" s="140" t="s">
        <v>61</v>
      </c>
      <c r="M4" s="141"/>
      <c r="N4" s="140" t="s">
        <v>62</v>
      </c>
      <c r="O4" s="141"/>
      <c r="P4" s="43"/>
    </row>
    <row r="5" spans="1:16" ht="12">
      <c r="A5" s="97"/>
      <c r="B5" s="39" t="s">
        <v>63</v>
      </c>
      <c r="C5" s="56" t="s">
        <v>60</v>
      </c>
      <c r="D5" s="55" t="s">
        <v>59</v>
      </c>
      <c r="E5" s="56" t="s">
        <v>60</v>
      </c>
      <c r="F5" s="55" t="s">
        <v>59</v>
      </c>
      <c r="G5" s="56" t="s">
        <v>60</v>
      </c>
      <c r="H5" s="69"/>
      <c r="I5" s="97"/>
      <c r="J5" s="39" t="s">
        <v>63</v>
      </c>
      <c r="K5" s="56" t="s">
        <v>60</v>
      </c>
      <c r="L5" s="55" t="s">
        <v>59</v>
      </c>
      <c r="M5" s="56" t="s">
        <v>60</v>
      </c>
      <c r="N5" s="55" t="s">
        <v>59</v>
      </c>
      <c r="O5" s="56" t="s">
        <v>60</v>
      </c>
      <c r="P5" s="69"/>
    </row>
    <row r="6" spans="1:16" ht="12">
      <c r="A6" s="97"/>
      <c r="B6" s="57" t="s">
        <v>26</v>
      </c>
      <c r="C6" s="58" t="s">
        <v>26</v>
      </c>
      <c r="D6" s="57" t="s">
        <v>26</v>
      </c>
      <c r="E6" s="58" t="s">
        <v>26</v>
      </c>
      <c r="F6" s="57" t="s">
        <v>26</v>
      </c>
      <c r="G6" s="58" t="s">
        <v>26</v>
      </c>
      <c r="H6" s="49"/>
      <c r="I6" s="97"/>
      <c r="J6" s="57" t="s">
        <v>26</v>
      </c>
      <c r="K6" s="58" t="s">
        <v>26</v>
      </c>
      <c r="L6" s="57" t="s">
        <v>26</v>
      </c>
      <c r="M6" s="58" t="s">
        <v>26</v>
      </c>
      <c r="N6" s="57" t="s">
        <v>26</v>
      </c>
      <c r="O6" s="58" t="s">
        <v>26</v>
      </c>
      <c r="P6" s="49"/>
    </row>
    <row r="7" spans="1:16" ht="12">
      <c r="A7" s="97"/>
      <c r="B7" s="37">
        <v>35</v>
      </c>
      <c r="C7" s="60">
        <v>56</v>
      </c>
      <c r="D7" s="59">
        <v>24.259127313876153</v>
      </c>
      <c r="E7" s="60">
        <v>29.739100742116083</v>
      </c>
      <c r="F7" s="59">
        <v>18.46139387091324</v>
      </c>
      <c r="G7" s="60">
        <v>24.259127313876153</v>
      </c>
      <c r="H7" s="48"/>
      <c r="I7" s="97"/>
      <c r="J7" s="37">
        <v>35</v>
      </c>
      <c r="K7" s="60">
        <v>56</v>
      </c>
      <c r="L7" s="59">
        <v>24.259127313876153</v>
      </c>
      <c r="M7" s="60">
        <v>29.739100742116083</v>
      </c>
      <c r="N7" s="59">
        <v>18.46139387091324</v>
      </c>
      <c r="O7" s="60">
        <v>24.259127313876153</v>
      </c>
      <c r="P7" s="48"/>
    </row>
    <row r="8" spans="1:16" ht="12">
      <c r="A8" s="97"/>
      <c r="B8" s="61">
        <v>45</v>
      </c>
      <c r="C8" s="62">
        <v>72</v>
      </c>
      <c r="D8" s="61">
        <v>30.68025722096539</v>
      </c>
      <c r="E8" s="62">
        <v>37.036629111397275</v>
      </c>
      <c r="F8" s="61">
        <v>24.061096612543874</v>
      </c>
      <c r="G8" s="62">
        <v>30.68025722096539</v>
      </c>
      <c r="H8" s="48"/>
      <c r="I8" s="97"/>
      <c r="J8" s="61">
        <v>45</v>
      </c>
      <c r="K8" s="62">
        <v>72</v>
      </c>
      <c r="L8" s="61">
        <v>30.68025722096539</v>
      </c>
      <c r="M8" s="62">
        <v>37.036629111397275</v>
      </c>
      <c r="N8" s="61">
        <v>24.061096612543874</v>
      </c>
      <c r="O8" s="62">
        <v>30.68025722096539</v>
      </c>
      <c r="P8" s="48"/>
    </row>
    <row r="9" spans="1:16" ht="12">
      <c r="A9" s="97"/>
      <c r="B9" s="59">
        <v>55</v>
      </c>
      <c r="C9" s="60">
        <v>88</v>
      </c>
      <c r="D9" s="59">
        <v>37.484915424829715</v>
      </c>
      <c r="E9" s="60">
        <v>44.84424058239523</v>
      </c>
      <c r="F9" s="59">
        <v>29.897900254435754</v>
      </c>
      <c r="G9" s="60">
        <v>37.484915424829715</v>
      </c>
      <c r="H9" s="48"/>
      <c r="I9" s="97"/>
      <c r="J9" s="59">
        <v>55</v>
      </c>
      <c r="K9" s="60">
        <v>88</v>
      </c>
      <c r="L9" s="59">
        <v>37.484915424829715</v>
      </c>
      <c r="M9" s="60">
        <v>44.84424058239523</v>
      </c>
      <c r="N9" s="59">
        <v>29.897900254435754</v>
      </c>
      <c r="O9" s="60">
        <v>37.484915424829715</v>
      </c>
      <c r="P9" s="48"/>
    </row>
    <row r="10" spans="1:16" ht="12">
      <c r="A10" s="97"/>
      <c r="B10" s="61">
        <v>80</v>
      </c>
      <c r="C10" s="62">
        <v>128</v>
      </c>
      <c r="D10" s="61">
        <v>53.718423305227326</v>
      </c>
      <c r="E10" s="62">
        <v>63.631845842925244</v>
      </c>
      <c r="F10" s="61">
        <v>43.617245298279876</v>
      </c>
      <c r="G10" s="62">
        <v>53.718423305227326</v>
      </c>
      <c r="H10" s="48"/>
      <c r="I10" s="97"/>
      <c r="J10" s="61">
        <v>80</v>
      </c>
      <c r="K10" s="62">
        <v>128</v>
      </c>
      <c r="L10" s="61">
        <v>53.718423305227326</v>
      </c>
      <c r="M10" s="62">
        <v>63.631845842925244</v>
      </c>
      <c r="N10" s="61">
        <v>43.617245298279876</v>
      </c>
      <c r="O10" s="62">
        <v>53.718423305227326</v>
      </c>
      <c r="P10" s="48"/>
    </row>
    <row r="11" spans="1:16" ht="12">
      <c r="A11" s="97"/>
      <c r="B11" s="37">
        <v>150</v>
      </c>
      <c r="C11" s="60">
        <v>240</v>
      </c>
      <c r="D11" s="59">
        <v>102.34418393476057</v>
      </c>
      <c r="E11" s="60">
        <v>120.36895643027609</v>
      </c>
      <c r="F11" s="59">
        <v>84.14160655542848</v>
      </c>
      <c r="G11" s="60">
        <v>102.34418393476057</v>
      </c>
      <c r="H11" s="48"/>
      <c r="I11" s="97"/>
      <c r="J11" s="37">
        <v>150</v>
      </c>
      <c r="K11" s="60">
        <v>240</v>
      </c>
      <c r="L11" s="59">
        <v>102.34418393476057</v>
      </c>
      <c r="M11" s="60">
        <v>120.36895643027609</v>
      </c>
      <c r="N11" s="59">
        <v>84.14160655542848</v>
      </c>
      <c r="O11" s="60">
        <v>102.34418393476057</v>
      </c>
      <c r="P11" s="48"/>
    </row>
    <row r="12" spans="1:16" ht="12">
      <c r="A12" s="97"/>
      <c r="B12" s="63">
        <v>210</v>
      </c>
      <c r="C12" s="62">
        <v>336</v>
      </c>
      <c r="D12" s="61">
        <v>142.1870693265023</v>
      </c>
      <c r="E12" s="62">
        <v>167.0049858156491</v>
      </c>
      <c r="F12" s="61">
        <v>117.16766346328859</v>
      </c>
      <c r="G12" s="62">
        <v>142.1870693265023</v>
      </c>
      <c r="H12" s="48"/>
      <c r="I12" s="97"/>
      <c r="J12" s="63">
        <v>210</v>
      </c>
      <c r="K12" s="62">
        <v>336</v>
      </c>
      <c r="L12" s="61">
        <v>142.1870693265023</v>
      </c>
      <c r="M12" s="62">
        <v>167.0049858156491</v>
      </c>
      <c r="N12" s="61">
        <v>117.16766346328859</v>
      </c>
      <c r="O12" s="62">
        <v>142.1870693265023</v>
      </c>
      <c r="P12" s="48"/>
    </row>
    <row r="13" spans="2:16" ht="12">
      <c r="B13" s="34"/>
      <c r="C13" s="34"/>
      <c r="D13" s="34"/>
      <c r="E13" s="34"/>
      <c r="F13" s="34"/>
      <c r="G13" s="34"/>
      <c r="H13" s="38"/>
      <c r="J13" s="34"/>
      <c r="K13" s="34"/>
      <c r="L13" s="34"/>
      <c r="M13" s="34"/>
      <c r="N13" s="34"/>
      <c r="O13" s="34"/>
      <c r="P13" s="38"/>
    </row>
    <row r="14" spans="2:16" ht="12">
      <c r="B14" s="32"/>
      <c r="C14" s="97"/>
      <c r="D14" s="97"/>
      <c r="E14" s="97"/>
      <c r="F14" s="38"/>
      <c r="G14" s="38"/>
      <c r="H14" s="38"/>
      <c r="J14" s="32"/>
      <c r="K14" s="97"/>
      <c r="L14" s="97"/>
      <c r="M14" s="97"/>
      <c r="N14" s="38"/>
      <c r="O14" s="38"/>
      <c r="P14" s="38"/>
    </row>
    <row r="15" spans="2:16" ht="12">
      <c r="B15" s="42"/>
      <c r="C15" s="36"/>
      <c r="D15" s="36"/>
      <c r="F15" s="34"/>
      <c r="G15" s="34"/>
      <c r="H15" s="34"/>
      <c r="J15" s="42"/>
      <c r="K15" s="36"/>
      <c r="L15" s="36"/>
      <c r="N15" s="34"/>
      <c r="O15" s="34"/>
      <c r="P15" s="34"/>
    </row>
    <row r="16" spans="2:16" ht="12">
      <c r="B16" s="32"/>
      <c r="C16" s="49"/>
      <c r="D16" s="43"/>
      <c r="E16" s="97"/>
      <c r="F16" s="97"/>
      <c r="G16" s="97"/>
      <c r="H16" s="38"/>
      <c r="J16" s="32"/>
      <c r="K16" s="49"/>
      <c r="L16" s="43"/>
      <c r="M16" s="97"/>
      <c r="N16" s="97"/>
      <c r="O16" s="97"/>
      <c r="P16" s="38"/>
    </row>
    <row r="17" spans="1:16" ht="12">
      <c r="A17" s="97"/>
      <c r="B17" s="49"/>
      <c r="C17" s="49"/>
      <c r="D17" s="43"/>
      <c r="E17" s="97"/>
      <c r="F17" s="97"/>
      <c r="G17" s="97"/>
      <c r="H17" s="97"/>
      <c r="I17" s="97"/>
      <c r="J17" s="49"/>
      <c r="K17" s="49"/>
      <c r="L17" s="43"/>
      <c r="M17" s="97"/>
      <c r="N17" s="97"/>
      <c r="O17" s="97"/>
      <c r="P17" s="97"/>
    </row>
    <row r="18" spans="1:16" ht="12.75">
      <c r="A18" s="97"/>
      <c r="B18" s="134" t="s">
        <v>64</v>
      </c>
      <c r="C18" s="135"/>
      <c r="D18" s="135"/>
      <c r="E18" s="135"/>
      <c r="F18" s="135"/>
      <c r="G18" s="136"/>
      <c r="H18" s="97"/>
      <c r="I18" s="97"/>
      <c r="J18" s="134" t="s">
        <v>64</v>
      </c>
      <c r="K18" s="135"/>
      <c r="L18" s="135"/>
      <c r="M18" s="135"/>
      <c r="N18" s="135"/>
      <c r="O18" s="136"/>
      <c r="P18" s="97"/>
    </row>
    <row r="19" spans="1:16" ht="12.75">
      <c r="A19" s="97"/>
      <c r="B19" s="137" t="s">
        <v>65</v>
      </c>
      <c r="C19" s="138"/>
      <c r="D19" s="138"/>
      <c r="E19" s="138"/>
      <c r="F19" s="138"/>
      <c r="G19" s="139"/>
      <c r="H19" s="49"/>
      <c r="I19" s="97"/>
      <c r="J19" s="137" t="s">
        <v>65</v>
      </c>
      <c r="K19" s="138"/>
      <c r="L19" s="138"/>
      <c r="M19" s="138"/>
      <c r="N19" s="138"/>
      <c r="O19" s="139"/>
      <c r="P19" s="49"/>
    </row>
    <row r="20" spans="1:16" ht="12">
      <c r="A20" s="97"/>
      <c r="B20" s="39"/>
      <c r="C20" s="40"/>
      <c r="D20" s="140" t="s">
        <v>61</v>
      </c>
      <c r="E20" s="141"/>
      <c r="F20" s="140" t="s">
        <v>62</v>
      </c>
      <c r="G20" s="141"/>
      <c r="H20" s="43"/>
      <c r="I20" s="97"/>
      <c r="J20" s="39"/>
      <c r="K20" s="40"/>
      <c r="L20" s="140" t="s">
        <v>61</v>
      </c>
      <c r="M20" s="141"/>
      <c r="N20" s="140" t="s">
        <v>62</v>
      </c>
      <c r="O20" s="141"/>
      <c r="P20" s="43"/>
    </row>
    <row r="21" spans="1:16" ht="12">
      <c r="A21" s="97"/>
      <c r="B21" s="39" t="s">
        <v>63</v>
      </c>
      <c r="C21" s="56" t="s">
        <v>60</v>
      </c>
      <c r="D21" s="55" t="s">
        <v>59</v>
      </c>
      <c r="E21" s="56" t="s">
        <v>60</v>
      </c>
      <c r="F21" s="55" t="s">
        <v>59</v>
      </c>
      <c r="G21" s="56" t="s">
        <v>60</v>
      </c>
      <c r="H21" s="69"/>
      <c r="I21" s="97"/>
      <c r="J21" s="39" t="s">
        <v>63</v>
      </c>
      <c r="K21" s="56" t="s">
        <v>60</v>
      </c>
      <c r="L21" s="55" t="s">
        <v>59</v>
      </c>
      <c r="M21" s="56" t="s">
        <v>60</v>
      </c>
      <c r="N21" s="55" t="s">
        <v>59</v>
      </c>
      <c r="O21" s="56" t="s">
        <v>60</v>
      </c>
      <c r="P21" s="69"/>
    </row>
    <row r="22" spans="1:16" ht="12">
      <c r="A22" s="97"/>
      <c r="B22" s="57" t="s">
        <v>26</v>
      </c>
      <c r="C22" s="58" t="s">
        <v>26</v>
      </c>
      <c r="D22" s="57" t="s">
        <v>26</v>
      </c>
      <c r="E22" s="58" t="s">
        <v>26</v>
      </c>
      <c r="F22" s="57" t="s">
        <v>26</v>
      </c>
      <c r="G22" s="58" t="s">
        <v>26</v>
      </c>
      <c r="H22" s="49"/>
      <c r="I22" s="97"/>
      <c r="J22" s="57" t="s">
        <v>26</v>
      </c>
      <c r="K22" s="58" t="s">
        <v>26</v>
      </c>
      <c r="L22" s="57" t="s">
        <v>26</v>
      </c>
      <c r="M22" s="58" t="s">
        <v>26</v>
      </c>
      <c r="N22" s="57" t="s">
        <v>26</v>
      </c>
      <c r="O22" s="58" t="s">
        <v>26</v>
      </c>
      <c r="P22" s="49"/>
    </row>
    <row r="23" spans="1:16" ht="12">
      <c r="A23" s="97"/>
      <c r="B23" s="37">
        <v>35</v>
      </c>
      <c r="C23" s="60">
        <v>56</v>
      </c>
      <c r="D23" s="59">
        <v>24.259127313876153</v>
      </c>
      <c r="E23" s="60">
        <v>29.739100742116083</v>
      </c>
      <c r="F23" s="59">
        <v>18.46139387091324</v>
      </c>
      <c r="G23" s="60">
        <v>24.259127313876153</v>
      </c>
      <c r="H23" s="48"/>
      <c r="I23" s="97"/>
      <c r="J23" s="37">
        <v>35</v>
      </c>
      <c r="K23" s="60">
        <v>56</v>
      </c>
      <c r="L23" s="59">
        <v>24.259127313876153</v>
      </c>
      <c r="M23" s="60">
        <v>29.739100742116083</v>
      </c>
      <c r="N23" s="59">
        <v>18.46139387091324</v>
      </c>
      <c r="O23" s="60">
        <v>24.259127313876153</v>
      </c>
      <c r="P23" s="48"/>
    </row>
    <row r="24" spans="1:16" ht="12">
      <c r="A24" s="97"/>
      <c r="B24" s="61">
        <v>45</v>
      </c>
      <c r="C24" s="62">
        <v>72</v>
      </c>
      <c r="D24" s="61">
        <v>30.68025722096539</v>
      </c>
      <c r="E24" s="62">
        <v>37.036629111397275</v>
      </c>
      <c r="F24" s="61">
        <v>24.061096612543874</v>
      </c>
      <c r="G24" s="62">
        <v>30.68025722096539</v>
      </c>
      <c r="H24" s="48"/>
      <c r="I24" s="97"/>
      <c r="J24" s="61">
        <v>45</v>
      </c>
      <c r="K24" s="62">
        <v>72</v>
      </c>
      <c r="L24" s="61">
        <v>30.68025722096539</v>
      </c>
      <c r="M24" s="62">
        <v>37.036629111397275</v>
      </c>
      <c r="N24" s="61">
        <v>24.061096612543874</v>
      </c>
      <c r="O24" s="62">
        <v>30.68025722096539</v>
      </c>
      <c r="P24" s="48"/>
    </row>
    <row r="25" spans="1:16" ht="12">
      <c r="A25" s="97"/>
      <c r="B25" s="59">
        <v>55</v>
      </c>
      <c r="C25" s="60">
        <v>88</v>
      </c>
      <c r="D25" s="59">
        <v>37.484915424829715</v>
      </c>
      <c r="E25" s="60">
        <v>44.84424058239523</v>
      </c>
      <c r="F25" s="59">
        <v>29.897900254435754</v>
      </c>
      <c r="G25" s="60">
        <v>37.484915424829715</v>
      </c>
      <c r="H25" s="48"/>
      <c r="I25" s="97"/>
      <c r="J25" s="59">
        <v>55</v>
      </c>
      <c r="K25" s="60">
        <v>88</v>
      </c>
      <c r="L25" s="59">
        <v>37.484915424829715</v>
      </c>
      <c r="M25" s="60">
        <v>44.84424058239523</v>
      </c>
      <c r="N25" s="59">
        <v>29.897900254435754</v>
      </c>
      <c r="O25" s="60">
        <v>37.484915424829715</v>
      </c>
      <c r="P25" s="48"/>
    </row>
    <row r="26" spans="1:16" ht="12">
      <c r="A26" s="97"/>
      <c r="B26" s="61">
        <v>80</v>
      </c>
      <c r="C26" s="62">
        <v>128</v>
      </c>
      <c r="D26" s="61">
        <v>53.718423305227326</v>
      </c>
      <c r="E26" s="62">
        <v>63.631845842925244</v>
      </c>
      <c r="F26" s="61">
        <v>43.617245298279876</v>
      </c>
      <c r="G26" s="62">
        <v>53.718423305227326</v>
      </c>
      <c r="H26" s="48"/>
      <c r="I26" s="97"/>
      <c r="J26" s="61">
        <v>80</v>
      </c>
      <c r="K26" s="62">
        <v>128</v>
      </c>
      <c r="L26" s="61">
        <v>53.718423305227326</v>
      </c>
      <c r="M26" s="62">
        <v>63.631845842925244</v>
      </c>
      <c r="N26" s="61">
        <v>43.617245298279876</v>
      </c>
      <c r="O26" s="62">
        <v>53.718423305227326</v>
      </c>
      <c r="P26" s="48"/>
    </row>
    <row r="27" spans="1:16" ht="12">
      <c r="A27" s="97"/>
      <c r="B27" s="37">
        <v>150</v>
      </c>
      <c r="C27" s="60">
        <v>240</v>
      </c>
      <c r="D27" s="59">
        <v>102.34418393476057</v>
      </c>
      <c r="E27" s="60">
        <v>120.36895643027609</v>
      </c>
      <c r="F27" s="59">
        <v>84.14160655542848</v>
      </c>
      <c r="G27" s="60">
        <v>102.34418393476057</v>
      </c>
      <c r="H27" s="48"/>
      <c r="I27" s="97"/>
      <c r="J27" s="37">
        <v>150</v>
      </c>
      <c r="K27" s="60">
        <v>240</v>
      </c>
      <c r="L27" s="59">
        <v>102.34418393476057</v>
      </c>
      <c r="M27" s="60">
        <v>120.36895643027609</v>
      </c>
      <c r="N27" s="59">
        <v>84.14160655542848</v>
      </c>
      <c r="O27" s="60">
        <v>102.34418393476057</v>
      </c>
      <c r="P27" s="48"/>
    </row>
    <row r="28" spans="1:16" ht="12">
      <c r="A28" s="97"/>
      <c r="B28" s="63">
        <v>210</v>
      </c>
      <c r="C28" s="62">
        <v>336</v>
      </c>
      <c r="D28" s="61">
        <v>142.1870693265023</v>
      </c>
      <c r="E28" s="62">
        <v>167.0049858156491</v>
      </c>
      <c r="F28" s="61">
        <v>117.16766346328859</v>
      </c>
      <c r="G28" s="62">
        <v>142.1870693265023</v>
      </c>
      <c r="H28" s="48"/>
      <c r="I28" s="97"/>
      <c r="J28" s="63">
        <v>210</v>
      </c>
      <c r="K28" s="62">
        <v>336</v>
      </c>
      <c r="L28" s="61">
        <v>142.1870693265023</v>
      </c>
      <c r="M28" s="62">
        <v>167.0049858156491</v>
      </c>
      <c r="N28" s="61">
        <v>117.16766346328859</v>
      </c>
      <c r="O28" s="62">
        <v>142.1870693265023</v>
      </c>
      <c r="P28" s="48"/>
    </row>
    <row r="29" spans="2:16" ht="12">
      <c r="B29" s="34"/>
      <c r="C29" s="34"/>
      <c r="D29" s="34"/>
      <c r="E29" s="34"/>
      <c r="F29" s="34"/>
      <c r="G29" s="34"/>
      <c r="H29" s="38"/>
      <c r="J29" s="34"/>
      <c r="K29" s="34"/>
      <c r="L29" s="34"/>
      <c r="M29" s="34"/>
      <c r="N29" s="34"/>
      <c r="O29" s="34"/>
      <c r="P29" s="38"/>
    </row>
    <row r="30" spans="2:16" ht="12">
      <c r="B30" s="32"/>
      <c r="C30" s="97"/>
      <c r="D30" s="97"/>
      <c r="E30" s="97"/>
      <c r="F30" s="38"/>
      <c r="G30" s="38"/>
      <c r="H30" s="38"/>
      <c r="J30" s="32"/>
      <c r="K30" s="97"/>
      <c r="L30" s="97"/>
      <c r="M30" s="97"/>
      <c r="N30" s="38"/>
      <c r="O30" s="38"/>
      <c r="P30" s="38"/>
    </row>
    <row r="31" spans="2:16" ht="12">
      <c r="B31" s="42"/>
      <c r="C31" s="36"/>
      <c r="D31" s="36"/>
      <c r="F31" s="34"/>
      <c r="G31" s="34"/>
      <c r="H31" s="34"/>
      <c r="J31" s="42"/>
      <c r="K31" s="36"/>
      <c r="L31" s="36"/>
      <c r="N31" s="34"/>
      <c r="O31" s="34"/>
      <c r="P31" s="34"/>
    </row>
    <row r="32" spans="2:16" ht="12">
      <c r="B32" s="32"/>
      <c r="C32" s="49"/>
      <c r="D32" s="43"/>
      <c r="E32" s="97"/>
      <c r="F32" s="97"/>
      <c r="G32" s="97"/>
      <c r="H32" s="38"/>
      <c r="J32" s="32"/>
      <c r="K32" s="49"/>
      <c r="L32" s="43"/>
      <c r="M32" s="97"/>
      <c r="N32" s="97"/>
      <c r="O32" s="97"/>
      <c r="P32" s="38"/>
    </row>
  </sheetData>
  <mergeCells count="16">
    <mergeCell ref="J18:O18"/>
    <mergeCell ref="J19:O19"/>
    <mergeCell ref="B18:G18"/>
    <mergeCell ref="B19:G19"/>
    <mergeCell ref="D20:E20"/>
    <mergeCell ref="F20:G20"/>
    <mergeCell ref="L20:M20"/>
    <mergeCell ref="N20:O20"/>
    <mergeCell ref="D4:E4"/>
    <mergeCell ref="F4:G4"/>
    <mergeCell ref="L4:M4"/>
    <mergeCell ref="N4:O4"/>
    <mergeCell ref="B2:G2"/>
    <mergeCell ref="B3:G3"/>
    <mergeCell ref="J2:O2"/>
    <mergeCell ref="J3:O3"/>
  </mergeCells>
  <printOptions/>
  <pageMargins left="0.3937007874015748" right="0.1968503937007874" top="0.984251968503937" bottom="0.984251968503937"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Fourth Wave Strategy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Colwell</dc:creator>
  <cp:keywords/>
  <dc:description/>
  <cp:lastModifiedBy>James Colwell</cp:lastModifiedBy>
  <cp:lastPrinted>2009-11-05T15:31:46Z</cp:lastPrinted>
  <dcterms:created xsi:type="dcterms:W3CDTF">2005-10-21T20:00:53Z</dcterms:created>
  <dcterms:modified xsi:type="dcterms:W3CDTF">2009-11-05T15:36:46Z</dcterms:modified>
  <cp:category/>
  <cp:version/>
  <cp:contentType/>
  <cp:contentStatus/>
</cp:coreProperties>
</file>